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cl0-my.sharepoint.com/personal/mrand_tcl_edu/Documents/Desktop/"/>
    </mc:Choice>
  </mc:AlternateContent>
  <xr:revisionPtr revIDLastSave="1" documentId="8_{D62CDB1B-B307-44A5-9E31-DFAC5EF07C68}" xr6:coauthVersionLast="47" xr6:coauthVersionMax="47" xr10:uidLastSave="{35210F01-576E-480E-BBEC-19C69B4D36D7}"/>
  <bookViews>
    <workbookView xWindow="-23175" yWindow="1650" windowWidth="21645" windowHeight="13830" xr2:uid="{00000000-000D-0000-FFFF-FFFF00000000}"/>
  </bookViews>
  <sheets>
    <sheet name="Placement" sheetId="4" r:id="rId1"/>
    <sheet name="Licensure" sheetId="5" r:id="rId2"/>
    <sheet name="Persistence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2" i="6" l="1"/>
  <c r="M22" i="6"/>
  <c r="O6" i="6" l="1"/>
  <c r="L6" i="4" a="1"/>
  <c r="L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6" i="4"/>
  <c r="O7" i="6" l="1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L7" i="4" l="1" a="1"/>
  <c r="L7" i="4" s="1"/>
  <c r="L8" i="4" a="1"/>
  <c r="L8" i="4" s="1"/>
  <c r="L9" i="4" a="1"/>
  <c r="L9" i="4" s="1"/>
  <c r="L10" i="4" a="1"/>
  <c r="L10" i="4" s="1"/>
  <c r="L11" i="4" a="1"/>
  <c r="L11" i="4" s="1"/>
  <c r="L12" i="4" a="1"/>
  <c r="L12" i="4" s="1"/>
  <c r="L13" i="4" a="1"/>
  <c r="L13" i="4" s="1"/>
  <c r="L14" i="4" a="1"/>
  <c r="L14" i="4" s="1"/>
  <c r="L15" i="4" a="1"/>
  <c r="L15" i="4" s="1"/>
  <c r="L16" i="4" a="1"/>
  <c r="L16" i="4" s="1"/>
  <c r="L17" i="4" a="1"/>
  <c r="L17" i="4" s="1"/>
  <c r="L18" i="4" a="1"/>
  <c r="L18" i="4" s="1"/>
  <c r="L19" i="4" a="1"/>
  <c r="L19" i="4" s="1"/>
  <c r="L20" i="4" a="1"/>
  <c r="L20" i="4" s="1"/>
  <c r="L21" i="4" a="1"/>
  <c r="L21" i="4" s="1"/>
  <c r="T22" i="5" l="1"/>
  <c r="S22" i="5"/>
  <c r="U21" i="5"/>
  <c r="N21" i="5" s="1"/>
  <c r="O21" i="5" s="1" a="1"/>
  <c r="O21" i="5" s="1"/>
  <c r="U20" i="5"/>
  <c r="N20" i="5" s="1"/>
  <c r="O20" i="5" s="1" a="1"/>
  <c r="O20" i="5" s="1"/>
  <c r="U19" i="5"/>
  <c r="N19" i="5" s="1"/>
  <c r="O19" i="5" s="1" a="1"/>
  <c r="O19" i="5" s="1"/>
  <c r="U18" i="5"/>
  <c r="N18" i="5" s="1"/>
  <c r="O18" i="5" s="1" a="1"/>
  <c r="O18" i="5" s="1"/>
  <c r="U17" i="5"/>
  <c r="N17" i="5" s="1"/>
  <c r="O17" i="5" s="1" a="1"/>
  <c r="O17" i="5" s="1"/>
  <c r="U16" i="5"/>
  <c r="N16" i="5" s="1"/>
  <c r="O16" i="5" s="1" a="1"/>
  <c r="O16" i="5" s="1"/>
  <c r="U15" i="5"/>
  <c r="N15" i="5" s="1"/>
  <c r="O15" i="5" s="1" a="1"/>
  <c r="O15" i="5" s="1"/>
  <c r="U14" i="5"/>
  <c r="N14" i="5" s="1"/>
  <c r="O14" i="5" s="1" a="1"/>
  <c r="O14" i="5" s="1"/>
  <c r="U13" i="5"/>
  <c r="N13" i="5" s="1"/>
  <c r="O13" i="5" s="1" a="1"/>
  <c r="O13" i="5" s="1"/>
  <c r="U12" i="5"/>
  <c r="N12" i="5" s="1"/>
  <c r="O12" i="5" s="1" a="1"/>
  <c r="O12" i="5" s="1"/>
  <c r="U11" i="5"/>
  <c r="N11" i="5" s="1"/>
  <c r="O11" i="5" s="1" a="1"/>
  <c r="O11" i="5" s="1"/>
  <c r="U10" i="5"/>
  <c r="N10" i="5" s="1"/>
  <c r="O10" i="5" s="1" a="1"/>
  <c r="O10" i="5" s="1"/>
  <c r="U9" i="5"/>
  <c r="N9" i="5" s="1"/>
  <c r="O9" i="5" s="1" a="1"/>
  <c r="O9" i="5" s="1"/>
  <c r="U8" i="5"/>
  <c r="N8" i="5" s="1"/>
  <c r="O8" i="5" s="1" a="1"/>
  <c r="O8" i="5" s="1"/>
  <c r="U7" i="5"/>
  <c r="N7" i="5" s="1"/>
  <c r="O7" i="5" s="1" a="1"/>
  <c r="O7" i="5" s="1"/>
  <c r="U6" i="5"/>
  <c r="N6" i="5" s="1"/>
  <c r="O6" i="5" s="1" a="1"/>
  <c r="O6" i="5" s="1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U22" i="5" l="1"/>
  <c r="N22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<sst xmlns="http://schemas.openxmlformats.org/spreadsheetml/2006/main" count="185" uniqueCount="89">
  <si>
    <t>SYSTEM RATE</t>
  </si>
  <si>
    <t>2013-2014</t>
  </si>
  <si>
    <t>Numerator</t>
  </si>
  <si>
    <t>Denominator</t>
  </si>
  <si>
    <t>Percentage</t>
  </si>
  <si>
    <t>COLLEGE NAME</t>
  </si>
  <si>
    <t>Met Target</t>
  </si>
  <si>
    <t>Aiken</t>
  </si>
  <si>
    <t>Central Carolina</t>
  </si>
  <si>
    <t>Denmark</t>
  </si>
  <si>
    <t>Florence-Darlington</t>
  </si>
  <si>
    <t>Greenville</t>
  </si>
  <si>
    <t>Horry-Georgetown</t>
  </si>
  <si>
    <t>Midlands</t>
  </si>
  <si>
    <t>Northeastern</t>
  </si>
  <si>
    <t>Orangeburg-Calhoun</t>
  </si>
  <si>
    <t>Piedmont</t>
  </si>
  <si>
    <t>Spartanburg</t>
  </si>
  <si>
    <t>Lowcountry</t>
  </si>
  <si>
    <t>Tri-County</t>
  </si>
  <si>
    <t>Trident</t>
  </si>
  <si>
    <t>Williamsburg</t>
  </si>
  <si>
    <t>York</t>
  </si>
  <si>
    <t>FALL-TO-SPRING PERSISTENCE</t>
  </si>
  <si>
    <t>GRADUATE PLACEMENT</t>
  </si>
  <si>
    <t>2015-16</t>
  </si>
  <si>
    <t>2016-17</t>
  </si>
  <si>
    <t>2014-15</t>
  </si>
  <si>
    <t>2011-12</t>
  </si>
  <si>
    <t>2012-13</t>
  </si>
  <si>
    <t>2013-14</t>
  </si>
  <si>
    <t>2017-18</t>
  </si>
  <si>
    <t>Data Source: CHE Licensure Exam Report - Submitted by colleges via email</t>
  </si>
  <si>
    <t>2018-19</t>
  </si>
  <si>
    <t>SCTCS: Licensure Examination Pass Rate Percentage by College</t>
  </si>
  <si>
    <t>College</t>
  </si>
  <si>
    <t>First-Time # Tested</t>
  </si>
  <si>
    <t>First-Time # Passed</t>
  </si>
  <si>
    <t>% Passing</t>
  </si>
  <si>
    <t>ATC</t>
  </si>
  <si>
    <t>CCTC</t>
  </si>
  <si>
    <t>DTC</t>
  </si>
  <si>
    <t>FDTC</t>
  </si>
  <si>
    <t>GTC</t>
  </si>
  <si>
    <t>HGTC</t>
  </si>
  <si>
    <t>MTC</t>
  </si>
  <si>
    <t>NETC</t>
  </si>
  <si>
    <t>OCTC</t>
  </si>
  <si>
    <t>PTC</t>
  </si>
  <si>
    <t>SCC</t>
  </si>
  <si>
    <t>TCL</t>
  </si>
  <si>
    <t>TCTC</t>
  </si>
  <si>
    <t>TTC</t>
  </si>
  <si>
    <t>WTC</t>
  </si>
  <si>
    <t>YTC</t>
  </si>
  <si>
    <t>Total</t>
  </si>
  <si>
    <t>Source: Program Evaluation System (PEMS)</t>
  </si>
  <si>
    <t>Academic Year</t>
  </si>
  <si>
    <t>2019-20</t>
  </si>
  <si>
    <t>2020-21</t>
  </si>
  <si>
    <t>2021-22</t>
  </si>
  <si>
    <t>2020-2021</t>
  </si>
  <si>
    <t>2019-2020</t>
  </si>
  <si>
    <t>2018-2019</t>
  </si>
  <si>
    <t>2017-2018</t>
  </si>
  <si>
    <t>2016-2017</t>
  </si>
  <si>
    <t>2015-2016</t>
  </si>
  <si>
    <t>2014-2015</t>
  </si>
  <si>
    <t>2021-2022</t>
  </si>
  <si>
    <t>SCTCS Rate</t>
  </si>
  <si>
    <t>SCTCS RATE</t>
  </si>
  <si>
    <t>2022-23</t>
  </si>
  <si>
    <t>COLLEGE-LEVEL DATA 2022-23</t>
  </si>
  <si>
    <t>2022-2023</t>
  </si>
  <si>
    <t>Y</t>
  </si>
  <si>
    <t>2023-2024</t>
  </si>
  <si>
    <t>2023-24</t>
  </si>
  <si>
    <t>COLLEGE-LEVEL DATA 2023-24</t>
  </si>
  <si>
    <t>N</t>
  </si>
  <si>
    <t>SCTCS Performance Funding Indicators, April 2025</t>
  </si>
  <si>
    <t>GRADUATE PLACEMENT RATES - TARGET 85% or 1% improvement from previous year</t>
  </si>
  <si>
    <t>April 01, 2023 - March 31, 2024</t>
  </si>
  <si>
    <t>LICENSURE EXAMS PASS RATES - TARGET 80% or 2% improvement from previous year</t>
  </si>
  <si>
    <t>FALL-TO-SPRING PERSISTENCE - TARGET 71% or 1% improvement from previous year</t>
  </si>
  <si>
    <t xml:space="preserve">System Numerator and Denominator:   2023-24: Total Passed (2,457) /Total Test Takers (2,700) = 91% </t>
  </si>
  <si>
    <t>Notes: Initial Fall 2023 Close Data and Retained Spring 2024 Close Data (High School Students are Excluded)</t>
  </si>
  <si>
    <t xml:space="preserve">System Numerator and Denominator:    2022-23: Total Placed (19,775) /Total Available (21,196) = 93.3% </t>
  </si>
  <si>
    <t xml:space="preserve">System Numerator and Denominator:  2023-24: Total Numerator (45,428) /Total Denominator (62,146) = 73.10% </t>
  </si>
  <si>
    <t>Data Source: 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</si>
</sst>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0" xfId="0" applyFont="1"/>
    <xf numFmtId="0" fontId="2" fillId="0" borderId="0" xfId="0" applyFont="1"/>
    <xf numFmtId="164" fontId="4" fillId="2" borderId="1" xfId="3" applyNumberFormat="1" applyFont="1" applyFill="1" applyBorder="1"/>
    <xf numFmtId="164" fontId="4" fillId="0" borderId="1" xfId="3" applyNumberFormat="1" applyFont="1" applyBorder="1"/>
    <xf numFmtId="3" fontId="4" fillId="2" borderId="1" xfId="1" applyNumberFormat="1" applyFont="1" applyFill="1" applyBorder="1"/>
    <xf numFmtId="3" fontId="4" fillId="0" borderId="1" xfId="1" applyNumberFormat="1" applyFont="1" applyBorder="1"/>
    <xf numFmtId="10" fontId="4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4" fillId="0" borderId="0" xfId="1" applyNumberFormat="1" applyFont="1" applyFill="1" applyBorder="1"/>
    <xf numFmtId="10" fontId="4" fillId="2" borderId="2" xfId="1" applyNumberFormat="1" applyFont="1" applyFill="1" applyBorder="1"/>
    <xf numFmtId="0" fontId="4" fillId="0" borderId="5" xfId="0" applyFont="1" applyBorder="1"/>
    <xf numFmtId="0" fontId="4" fillId="2" borderId="31" xfId="0" applyFont="1" applyFill="1" applyBorder="1"/>
    <xf numFmtId="0" fontId="4" fillId="0" borderId="32" xfId="0" applyFont="1" applyBorder="1"/>
    <xf numFmtId="0" fontId="4" fillId="2" borderId="32" xfId="0" applyFont="1" applyFill="1" applyBorder="1"/>
    <xf numFmtId="10" fontId="4" fillId="2" borderId="32" xfId="1" applyNumberFormat="1" applyFont="1" applyFill="1" applyBorder="1"/>
    <xf numFmtId="0" fontId="4" fillId="0" borderId="33" xfId="0" applyFont="1" applyBorder="1"/>
    <xf numFmtId="0" fontId="3" fillId="2" borderId="5" xfId="0" applyFont="1" applyFill="1" applyBorder="1"/>
    <xf numFmtId="10" fontId="4" fillId="2" borderId="21" xfId="1" applyNumberFormat="1" applyFont="1" applyFill="1" applyBorder="1"/>
    <xf numFmtId="10" fontId="4" fillId="4" borderId="21" xfId="1" applyNumberFormat="1" applyFont="1" applyFill="1" applyBorder="1"/>
    <xf numFmtId="164" fontId="4" fillId="2" borderId="23" xfId="3" applyNumberFormat="1" applyFont="1" applyFill="1" applyBorder="1"/>
    <xf numFmtId="10" fontId="4" fillId="2" borderId="24" xfId="1" applyNumberFormat="1" applyFont="1" applyFill="1" applyBorder="1"/>
    <xf numFmtId="0" fontId="3" fillId="4" borderId="26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/>
    </xf>
    <xf numFmtId="164" fontId="4" fillId="0" borderId="28" xfId="3" applyNumberFormat="1" applyFont="1" applyBorder="1"/>
    <xf numFmtId="10" fontId="4" fillId="4" borderId="29" xfId="1" applyNumberFormat="1" applyFont="1" applyFill="1" applyBorder="1"/>
    <xf numFmtId="164" fontId="3" fillId="2" borderId="26" xfId="3" applyNumberFormat="1" applyFont="1" applyFill="1" applyBorder="1"/>
    <xf numFmtId="10" fontId="3" fillId="2" borderId="30" xfId="1" applyNumberFormat="1" applyFont="1" applyFill="1" applyBorder="1"/>
    <xf numFmtId="0" fontId="3" fillId="0" borderId="25" xfId="0" applyFont="1" applyBorder="1" applyAlignment="1">
      <alignment horizontal="center" vertical="center" wrapText="1"/>
    </xf>
    <xf numFmtId="164" fontId="4" fillId="2" borderId="22" xfId="3" applyNumberFormat="1" applyFont="1" applyFill="1" applyBorder="1"/>
    <xf numFmtId="164" fontId="4" fillId="0" borderId="20" xfId="3" applyNumberFormat="1" applyFont="1" applyBorder="1"/>
    <xf numFmtId="164" fontId="4" fillId="2" borderId="20" xfId="3" applyNumberFormat="1" applyFont="1" applyFill="1" applyBorder="1"/>
    <xf numFmtId="164" fontId="4" fillId="0" borderId="27" xfId="3" applyNumberFormat="1" applyFont="1" applyBorder="1"/>
    <xf numFmtId="164" fontId="3" fillId="2" borderId="25" xfId="3" applyNumberFormat="1" applyFont="1" applyFill="1" applyBorder="1"/>
    <xf numFmtId="0" fontId="4" fillId="2" borderId="34" xfId="0" applyFont="1" applyFill="1" applyBorder="1"/>
    <xf numFmtId="0" fontId="4" fillId="0" borderId="2" xfId="0" applyFont="1" applyBorder="1"/>
    <xf numFmtId="0" fontId="4" fillId="2" borderId="2" xfId="0" applyFont="1" applyFill="1" applyBorder="1"/>
    <xf numFmtId="0" fontId="4" fillId="0" borderId="35" xfId="0" applyFont="1" applyBorder="1"/>
    <xf numFmtId="0" fontId="4" fillId="0" borderId="36" xfId="0" applyFont="1" applyBorder="1"/>
    <xf numFmtId="0" fontId="4" fillId="2" borderId="36" xfId="0" applyFont="1" applyFill="1" applyBorder="1"/>
    <xf numFmtId="0" fontId="4" fillId="0" borderId="37" xfId="0" applyFont="1" applyBorder="1"/>
    <xf numFmtId="0" fontId="3" fillId="2" borderId="4" xfId="0" applyFont="1" applyFill="1" applyBorder="1"/>
    <xf numFmtId="0" fontId="6" fillId="0" borderId="4" xfId="0" applyFont="1" applyBorder="1" applyAlignment="1">
      <alignment horizontal="left"/>
    </xf>
    <xf numFmtId="3" fontId="4" fillId="2" borderId="23" xfId="1" applyNumberFormat="1" applyFont="1" applyFill="1" applyBorder="1"/>
    <xf numFmtId="0" fontId="0" fillId="0" borderId="5" xfId="0" applyBorder="1"/>
    <xf numFmtId="3" fontId="4" fillId="0" borderId="28" xfId="1" applyNumberFormat="1" applyFont="1" applyBorder="1"/>
    <xf numFmtId="10" fontId="3" fillId="2" borderId="5" xfId="1" applyNumberFormat="1" applyFont="1" applyFill="1" applyBorder="1"/>
    <xf numFmtId="3" fontId="3" fillId="2" borderId="26" xfId="1" applyNumberFormat="1" applyFont="1" applyFill="1" applyBorder="1"/>
    <xf numFmtId="0" fontId="4" fillId="2" borderId="40" xfId="0" applyFont="1" applyFill="1" applyBorder="1"/>
    <xf numFmtId="0" fontId="4" fillId="0" borderId="41" xfId="0" applyFont="1" applyBorder="1"/>
    <xf numFmtId="0" fontId="4" fillId="2" borderId="41" xfId="0" applyFont="1" applyFill="1" applyBorder="1"/>
    <xf numFmtId="10" fontId="4" fillId="2" borderId="41" xfId="1" applyNumberFormat="1" applyFont="1" applyFill="1" applyBorder="1"/>
    <xf numFmtId="0" fontId="4" fillId="0" borderId="42" xfId="0" applyFont="1" applyBorder="1"/>
    <xf numFmtId="0" fontId="3" fillId="0" borderId="16" xfId="0" applyFont="1" applyBorder="1"/>
    <xf numFmtId="0" fontId="3" fillId="0" borderId="43" xfId="0" applyFont="1" applyBorder="1" applyAlignment="1">
      <alignment horizontal="center"/>
    </xf>
    <xf numFmtId="0" fontId="3" fillId="4" borderId="44" xfId="0" applyFont="1" applyFill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2" borderId="15" xfId="0" applyFont="1" applyFill="1" applyBorder="1"/>
    <xf numFmtId="0" fontId="2" fillId="0" borderId="0" xfId="0" applyFont="1" applyAlignment="1">
      <alignment horizontal="center" wrapText="1"/>
    </xf>
    <xf numFmtId="0" fontId="9" fillId="0" borderId="0" xfId="0" applyFont="1"/>
    <xf numFmtId="9" fontId="4" fillId="2" borderId="1" xfId="1" applyFont="1" applyFill="1" applyBorder="1"/>
    <xf numFmtId="9" fontId="4" fillId="2" borderId="2" xfId="1" applyFont="1" applyFill="1" applyBorder="1"/>
    <xf numFmtId="9" fontId="4" fillId="0" borderId="1" xfId="1" applyFont="1" applyBorder="1"/>
    <xf numFmtId="9" fontId="4" fillId="4" borderId="1" xfId="1" applyFont="1" applyFill="1" applyBorder="1"/>
    <xf numFmtId="9" fontId="4" fillId="0" borderId="2" xfId="1" applyFont="1" applyFill="1" applyBorder="1"/>
    <xf numFmtId="9" fontId="4" fillId="2" borderId="12" xfId="1" applyFont="1" applyFill="1" applyBorder="1"/>
    <xf numFmtId="9" fontId="4" fillId="2" borderId="23" xfId="1" applyFont="1" applyFill="1" applyBorder="1"/>
    <xf numFmtId="9" fontId="4" fillId="0" borderId="3" xfId="1" applyFont="1" applyBorder="1"/>
    <xf numFmtId="9" fontId="4" fillId="2" borderId="3" xfId="1" applyFont="1" applyFill="1" applyBorder="1"/>
    <xf numFmtId="9" fontId="4" fillId="0" borderId="38" xfId="1" applyFont="1" applyBorder="1"/>
    <xf numFmtId="9" fontId="4" fillId="4" borderId="28" xfId="1" applyFont="1" applyFill="1" applyBorder="1"/>
    <xf numFmtId="9" fontId="4" fillId="2" borderId="34" xfId="1" applyFont="1" applyFill="1" applyBorder="1"/>
    <xf numFmtId="9" fontId="3" fillId="2" borderId="26" xfId="1" applyFont="1" applyFill="1" applyBorder="1"/>
    <xf numFmtId="9" fontId="4" fillId="0" borderId="1" xfId="1" applyFont="1" applyFill="1" applyBorder="1"/>
    <xf numFmtId="9" fontId="4" fillId="0" borderId="1" xfId="1" applyFont="1" applyFill="1" applyBorder="1" applyAlignment="1">
      <alignment horizontal="right"/>
    </xf>
    <xf numFmtId="9" fontId="4" fillId="0" borderId="28" xfId="1" applyFont="1" applyFill="1" applyBorder="1" applyAlignment="1">
      <alignment horizontal="right"/>
    </xf>
    <xf numFmtId="0" fontId="3" fillId="0" borderId="39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9" fontId="4" fillId="2" borderId="23" xfId="1" applyFont="1" applyFill="1" applyBorder="1" applyAlignment="1">
      <alignment horizontal="right"/>
    </xf>
    <xf numFmtId="9" fontId="4" fillId="2" borderId="1" xfId="1" applyFont="1" applyFill="1" applyBorder="1" applyAlignment="1">
      <alignment horizontal="right"/>
    </xf>
    <xf numFmtId="0" fontId="4" fillId="0" borderId="1" xfId="0" applyFont="1" applyBorder="1"/>
    <xf numFmtId="9" fontId="3" fillId="3" borderId="1" xfId="1" applyFont="1" applyFill="1" applyBorder="1"/>
    <xf numFmtId="0" fontId="4" fillId="2" borderId="1" xfId="0" applyFont="1" applyFill="1" applyBorder="1"/>
    <xf numFmtId="0" fontId="2" fillId="0" borderId="16" xfId="0" applyFont="1" applyBorder="1"/>
    <xf numFmtId="3" fontId="0" fillId="0" borderId="0" xfId="0" applyNumberFormat="1"/>
    <xf numFmtId="9" fontId="4" fillId="0" borderId="48" xfId="1" applyFont="1" applyBorder="1"/>
    <xf numFmtId="0" fontId="0" fillId="0" borderId="0" xfId="0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18" xfId="0" applyFont="1" applyBorder="1" applyAlignment="1">
      <alignment vertical="center"/>
    </xf>
    <xf numFmtId="0" fontId="3" fillId="4" borderId="4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3" fillId="0" borderId="2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3" fillId="0" borderId="30" xfId="0" applyFont="1" applyBorder="1" applyAlignment="1">
      <alignment horizontal="center" wrapText="1"/>
    </xf>
    <xf numFmtId="0" fontId="3" fillId="4" borderId="26" xfId="0" applyFont="1" applyFill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9" fontId="4" fillId="4" borderId="48" xfId="1" applyFont="1" applyFill="1" applyBorder="1"/>
    <xf numFmtId="9" fontId="4" fillId="0" borderId="51" xfId="1" applyFont="1" applyFill="1" applyBorder="1"/>
    <xf numFmtId="9" fontId="4" fillId="0" borderId="48" xfId="1" applyFont="1" applyFill="1" applyBorder="1"/>
    <xf numFmtId="0" fontId="3" fillId="0" borderId="7" xfId="0" applyFont="1" applyBorder="1" applyAlignment="1">
      <alignment horizontal="center" vertical="center"/>
    </xf>
    <xf numFmtId="0" fontId="0" fillId="0" borderId="7" xfId="0" applyBorder="1"/>
    <xf numFmtId="9" fontId="3" fillId="3" borderId="44" xfId="1" applyFont="1" applyFill="1" applyBorder="1"/>
    <xf numFmtId="0" fontId="3" fillId="0" borderId="0" xfId="0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/>
    </xf>
    <xf numFmtId="0" fontId="3" fillId="3" borderId="47" xfId="0" applyFont="1" applyFill="1" applyBorder="1" applyAlignment="1">
      <alignment horizontal="center" wrapText="1"/>
    </xf>
    <xf numFmtId="9" fontId="3" fillId="3" borderId="23" xfId="1" applyFont="1" applyFill="1" applyBorder="1"/>
    <xf numFmtId="9" fontId="0" fillId="0" borderId="0" xfId="0" applyNumberFormat="1"/>
    <xf numFmtId="10" fontId="4" fillId="2" borderId="50" xfId="1" applyNumberFormat="1" applyFont="1" applyFill="1" applyBorder="1"/>
    <xf numFmtId="10" fontId="4" fillId="2" borderId="30" xfId="1" applyNumberFormat="1" applyFont="1" applyFill="1" applyBorder="1"/>
    <xf numFmtId="9" fontId="3" fillId="2" borderId="43" xfId="1" applyFont="1" applyFill="1" applyBorder="1"/>
    <xf numFmtId="9" fontId="3" fillId="2" borderId="44" xfId="1" applyFont="1" applyFill="1" applyBorder="1"/>
    <xf numFmtId="9" fontId="3" fillId="2" borderId="39" xfId="1" applyFont="1" applyFill="1" applyBorder="1"/>
    <xf numFmtId="9" fontId="3" fillId="2" borderId="25" xfId="1" applyFont="1" applyFill="1" applyBorder="1"/>
    <xf numFmtId="9" fontId="3" fillId="2" borderId="47" xfId="1" applyFont="1" applyFill="1" applyBorder="1" applyAlignment="1">
      <alignment horizontal="right"/>
    </xf>
    <xf numFmtId="9" fontId="3" fillId="2" borderId="26" xfId="1" applyFont="1" applyFill="1" applyBorder="1" applyAlignment="1">
      <alignment horizontal="right"/>
    </xf>
    <xf numFmtId="9" fontId="3" fillId="3" borderId="43" xfId="1" applyFont="1" applyFill="1" applyBorder="1"/>
    <xf numFmtId="9" fontId="3" fillId="3" borderId="53" xfId="1" applyFont="1" applyFill="1" applyBorder="1"/>
    <xf numFmtId="0" fontId="0" fillId="5" borderId="14" xfId="0" applyFill="1" applyBorder="1" applyAlignment="1">
      <alignment vertical="center"/>
    </xf>
    <xf numFmtId="0" fontId="0" fillId="5" borderId="15" xfId="0" applyFill="1" applyBorder="1"/>
    <xf numFmtId="0" fontId="6" fillId="0" borderId="31" xfId="0" applyFont="1" applyBorder="1" applyAlignment="1">
      <alignment horizontal="left"/>
    </xf>
    <xf numFmtId="0" fontId="0" fillId="7" borderId="0" xfId="0" applyFill="1" applyAlignment="1">
      <alignment vertical="center"/>
    </xf>
    <xf numFmtId="0" fontId="0" fillId="7" borderId="8" xfId="0" applyFill="1" applyBorder="1"/>
    <xf numFmtId="0" fontId="3" fillId="0" borderId="25" xfId="0" applyFont="1" applyBorder="1"/>
    <xf numFmtId="0" fontId="4" fillId="2" borderId="22" xfId="0" applyFont="1" applyFill="1" applyBorder="1"/>
    <xf numFmtId="0" fontId="4" fillId="0" borderId="20" xfId="0" applyFont="1" applyBorder="1"/>
    <xf numFmtId="0" fontId="4" fillId="2" borderId="20" xfId="0" applyFont="1" applyFill="1" applyBorder="1"/>
    <xf numFmtId="10" fontId="4" fillId="2" borderId="20" xfId="1" applyNumberFormat="1" applyFont="1" applyFill="1" applyBorder="1"/>
    <xf numFmtId="0" fontId="4" fillId="0" borderId="54" xfId="0" applyFont="1" applyBorder="1"/>
    <xf numFmtId="10" fontId="3" fillId="2" borderId="25" xfId="1" applyNumberFormat="1" applyFont="1" applyFill="1" applyBorder="1"/>
    <xf numFmtId="9" fontId="3" fillId="3" borderId="26" xfId="1" applyFont="1" applyFill="1" applyBorder="1"/>
    <xf numFmtId="10" fontId="4" fillId="0" borderId="21" xfId="1" applyNumberFormat="1" applyFont="1" applyFill="1" applyBorder="1"/>
    <xf numFmtId="10" fontId="4" fillId="0" borderId="21" xfId="1" applyNumberFormat="1" applyFont="1" applyBorder="1"/>
    <xf numFmtId="0" fontId="4" fillId="2" borderId="3" xfId="0" applyFont="1" applyFill="1" applyBorder="1"/>
    <xf numFmtId="0" fontId="4" fillId="0" borderId="3" xfId="0" applyFont="1" applyBorder="1"/>
    <xf numFmtId="0" fontId="4" fillId="2" borderId="55" xfId="0" applyFont="1" applyFill="1" applyBorder="1"/>
    <xf numFmtId="0" fontId="4" fillId="2" borderId="12" xfId="0" applyFont="1" applyFill="1" applyBorder="1"/>
    <xf numFmtId="0" fontId="4" fillId="2" borderId="23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8" xfId="0" applyFont="1" applyBorder="1"/>
    <xf numFmtId="0" fontId="4" fillId="0" borderId="28" xfId="0" applyFont="1" applyBorder="1"/>
    <xf numFmtId="10" fontId="4" fillId="0" borderId="29" xfId="1" applyNumberFormat="1" applyFont="1" applyBorder="1"/>
    <xf numFmtId="0" fontId="4" fillId="2" borderId="26" xfId="0" applyFont="1" applyFill="1" applyBorder="1"/>
    <xf numFmtId="0" fontId="4" fillId="0" borderId="0" xfId="0" applyFont="1"/>
    <xf numFmtId="0" fontId="3" fillId="0" borderId="26" xfId="0" applyFont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165" fontId="4" fillId="2" borderId="9" xfId="0" applyNumberFormat="1" applyFont="1" applyFill="1" applyBorder="1" applyAlignment="1">
      <alignment horizontal="center" vertical="center"/>
    </xf>
    <xf numFmtId="165" fontId="4" fillId="2" borderId="12" xfId="0" applyNumberFormat="1" applyFont="1" applyFill="1" applyBorder="1" applyAlignment="1">
      <alignment horizontal="center" vertical="center"/>
    </xf>
    <xf numFmtId="165" fontId="10" fillId="3" borderId="57" xfId="1" applyNumberFormat="1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10" fillId="3" borderId="58" xfId="1" applyNumberFormat="1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165" fontId="4" fillId="2" borderId="10" xfId="1" applyNumberFormat="1" applyFont="1" applyFill="1" applyBorder="1" applyAlignment="1">
      <alignment horizontal="center" vertical="center"/>
    </xf>
    <xf numFmtId="165" fontId="10" fillId="3" borderId="59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10" fillId="3" borderId="60" xfId="1" applyNumberFormat="1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38" xfId="0" applyNumberFormat="1" applyFont="1" applyBorder="1" applyAlignment="1">
      <alignment horizontal="center" vertical="center"/>
    </xf>
    <xf numFmtId="165" fontId="10" fillId="3" borderId="61" xfId="1" applyNumberFormat="1" applyFont="1" applyFill="1" applyBorder="1" applyAlignment="1">
      <alignment horizontal="center" vertical="center"/>
    </xf>
    <xf numFmtId="165" fontId="3" fillId="2" borderId="14" xfId="0" applyNumberFormat="1" applyFont="1" applyFill="1" applyBorder="1" applyAlignment="1">
      <alignment horizontal="center" vertical="center"/>
    </xf>
    <xf numFmtId="165" fontId="3" fillId="2" borderId="43" xfId="0" applyNumberFormat="1" applyFont="1" applyFill="1" applyBorder="1" applyAlignment="1">
      <alignment horizontal="center" vertical="center"/>
    </xf>
    <xf numFmtId="165" fontId="10" fillId="3" borderId="56" xfId="1" applyNumberFormat="1" applyFont="1" applyFill="1" applyBorder="1" applyAlignment="1">
      <alignment horizontal="center" vertical="center"/>
    </xf>
    <xf numFmtId="0" fontId="3" fillId="0" borderId="63" xfId="0" applyFont="1" applyBorder="1" applyAlignment="1">
      <alignment vertical="center"/>
    </xf>
    <xf numFmtId="0" fontId="4" fillId="2" borderId="64" xfId="0" applyFont="1" applyFill="1" applyBorder="1"/>
    <xf numFmtId="0" fontId="4" fillId="0" borderId="65" xfId="0" applyFont="1" applyBorder="1"/>
    <xf numFmtId="0" fontId="4" fillId="2" borderId="65" xfId="0" applyFont="1" applyFill="1" applyBorder="1"/>
    <xf numFmtId="10" fontId="4" fillId="2" borderId="65" xfId="1" applyNumberFormat="1" applyFont="1" applyFill="1" applyBorder="1"/>
    <xf numFmtId="0" fontId="4" fillId="0" borderId="66" xfId="0" applyFont="1" applyBorder="1"/>
    <xf numFmtId="0" fontId="3" fillId="2" borderId="62" xfId="0" applyFont="1" applyFill="1" applyBorder="1"/>
    <xf numFmtId="0" fontId="4" fillId="2" borderId="49" xfId="0" applyFont="1" applyFill="1" applyBorder="1"/>
    <xf numFmtId="165" fontId="4" fillId="2" borderId="52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165" fontId="4" fillId="0" borderId="48" xfId="1" applyNumberFormat="1" applyFont="1" applyFill="1" applyBorder="1" applyAlignment="1">
      <alignment horizontal="center" vertical="center"/>
    </xf>
    <xf numFmtId="165" fontId="3" fillId="2" borderId="26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6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6" fillId="5" borderId="46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6" borderId="46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6" fillId="5" borderId="46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2" xr:uid="{00000000-0005-0000-0000-000002000000}"/>
    <cellStyle name="Percent" xfId="1" builtinId="5"/>
  </cellStyles>
  <dxfs count="28">
    <dxf>
      <numFmt numFmtId="165" formatCode="0.0%"/>
      <alignment horizontal="center" vertical="center" textRotation="0" wrapText="0" indent="0" justifyLastLine="0" shrinkToFit="0" readingOrder="0"/>
      <border diagonalUp="0" diagonalDown="0">
        <right style="thin">
          <color indexed="64"/>
        </right>
        <vertical/>
      </border>
    </dxf>
    <dxf>
      <numFmt numFmtId="165" formatCode="0.0%"/>
      <alignment horizontal="center" vertical="center" textRotation="0" wrapText="0" indent="0" justifyLastLine="0" shrinkToFit="0" readingOrder="0"/>
    </dxf>
    <dxf>
      <numFmt numFmtId="165" formatCode="0.0%"/>
      <alignment horizontal="center" vertical="center" textRotation="0" wrapText="0" indent="0" justifyLastLine="0" shrinkToFit="0" readingOrder="0"/>
    </dxf>
    <dxf>
      <numFmt numFmtId="165" formatCode="0.0%"/>
      <alignment horizontal="center" vertical="center" textRotation="0" wrapText="0" indent="0" justifyLastLine="0" shrinkToFit="0" readingOrder="0"/>
    </dxf>
    <dxf>
      <numFmt numFmtId="165" formatCode="0.0%"/>
      <alignment horizontal="center" vertical="center" textRotation="0" wrapText="0" indent="0" justifyLastLine="0" shrinkToFit="0" readingOrder="0"/>
    </dxf>
    <dxf>
      <numFmt numFmtId="165" formatCode="0.0%"/>
      <alignment horizontal="center" vertical="center" textRotation="0" wrapText="0" indent="0" justifyLastLine="0" shrinkToFit="0" readingOrder="0"/>
    </dxf>
    <dxf>
      <border diagonalUp="0" diagonalDown="0">
        <left/>
        <right style="thick">
          <color indexed="64"/>
        </right>
        <vertic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/>
        <right style="medium">
          <color indexed="64"/>
        </right>
        <top/>
        <bottom style="thin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375A1D-C397-4620-9917-8BF2FFF65748}" name="Table35" displayName="Table35" ref="A6:H22" headerRowCount="0" totalsRowShown="0" headerRowDxfId="27" headerRowBorderDxfId="26" tableBorderDxfId="25" headerRowCellStyle="Percent">
  <tableColumns count="8">
    <tableColumn id="1" xr3:uid="{431419F8-97F9-4997-9585-C1B81D4BDEE2}" name="Column1" headerRowDxfId="24"/>
    <tableColumn id="2" xr3:uid="{3841B37B-8E20-4AB6-B571-6ED42A2C79D9}" name="Column2" headerRowDxfId="23" dataDxfId="22" headerRowCellStyle="Percent"/>
    <tableColumn id="3" xr3:uid="{108F0B40-76F1-4445-8F0C-00A61E88DDFA}" name="Column3" headerRowDxfId="21" dataDxfId="20" headerRowCellStyle="Percent"/>
    <tableColumn id="4" xr3:uid="{7BD6BBFB-C853-43BB-A887-FFB9390F17D8}" name="Column4" headerRowDxfId="19" dataDxfId="18" headerRowCellStyle="Percent"/>
    <tableColumn id="5" xr3:uid="{5028096D-FDB4-44A1-B311-CEA0074E24DD}" name="Column5" headerRowDxfId="17" dataDxfId="16" headerRowCellStyle="Percent"/>
    <tableColumn id="6" xr3:uid="{EDD316AC-ACDE-4922-B8A7-E5BDF5A95F41}" name="Column6" headerRowDxfId="15" dataDxfId="14" headerRowCellStyle="Percent"/>
    <tableColumn id="7" xr3:uid="{8321D11D-DFAB-4BB8-BAA9-CE0776C26149}" name="Column7" headerRowDxfId="13" dataDxfId="12" headerRowCellStyle="Percent"/>
    <tableColumn id="8" xr3:uid="{02DB620C-D23B-40C6-98DC-18DC44863834}" name="Column8" headerRowDxfId="11" dataDxfId="10" headerRowCellStyle="Percent" dataCellStyle="Percent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0CDE1D3-84F6-4606-BDA4-63110B83A3D8}" name="Table68" displayName="Table68" ref="A5:G22" totalsRowShown="0" headerRowDxfId="9" headerRowBorderDxfId="8" tableBorderDxfId="7">
  <tableColumns count="7">
    <tableColumn id="1" xr3:uid="{DC25214E-FD1F-49F5-A5ED-9B66F371936B}" name="COLLEGE NAME" dataDxfId="6"/>
    <tableColumn id="7" xr3:uid="{8A3A4D25-B394-403E-9F48-DC8F5D039B09}" name="2016-2017" dataDxfId="5"/>
    <tableColumn id="6" xr3:uid="{51D3194C-CAFE-4FFF-BA34-00F7BB05415B}" name="2017-2018" dataDxfId="4"/>
    <tableColumn id="5" xr3:uid="{77DCF440-A4B0-434D-9398-F9ECB484DF20}" name="2018-2019" dataDxfId="3"/>
    <tableColumn id="4" xr3:uid="{01B309DC-EBD2-4B3B-AC85-FD3A1434ED78}" name="2019-2020" dataDxfId="2"/>
    <tableColumn id="3" xr3:uid="{48847837-5C4D-4D9F-80DA-CFE412FCC5E3}" name="2020-2021" dataDxfId="1"/>
    <tableColumn id="2" xr3:uid="{8D550E39-641F-4241-B131-AE808ACB7ADD}" name="2021-2022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1"/>
  <sheetViews>
    <sheetView tabSelected="1" zoomScale="75" zoomScaleNormal="75" zoomScalePageLayoutView="75" workbookViewId="0">
      <selection activeCell="A17" sqref="A17:K18"/>
    </sheetView>
  </sheetViews>
  <sheetFormatPr defaultColWidth="8.85546875" defaultRowHeight="15" x14ac:dyDescent="0.25"/>
  <cols>
    <col min="1" max="1" width="42.7109375" customWidth="1"/>
    <col min="2" max="11" width="14.28515625" customWidth="1"/>
    <col min="13" max="13" width="27.140625" customWidth="1"/>
    <col min="14" max="14" width="29.5703125" customWidth="1"/>
    <col min="15" max="15" width="16.42578125" bestFit="1" customWidth="1"/>
    <col min="16" max="16" width="16.140625" customWidth="1"/>
    <col min="17" max="17" width="15" customWidth="1"/>
  </cols>
  <sheetData>
    <row r="1" spans="1:17" ht="18.75" x14ac:dyDescent="0.3">
      <c r="A1" s="1" t="s">
        <v>79</v>
      </c>
    </row>
    <row r="2" spans="1:17" ht="21" customHeight="1" thickBot="1" x14ac:dyDescent="0.35">
      <c r="A2" s="2"/>
      <c r="M2" s="1"/>
      <c r="N2" s="109" t="s">
        <v>24</v>
      </c>
      <c r="O2" s="10"/>
      <c r="P2" s="11"/>
    </row>
    <row r="3" spans="1:17" ht="23.45" customHeight="1" x14ac:dyDescent="0.3">
      <c r="A3" s="189" t="s">
        <v>80</v>
      </c>
      <c r="B3" s="190"/>
      <c r="C3" s="190"/>
      <c r="D3" s="191"/>
      <c r="E3" s="191"/>
      <c r="F3" s="191"/>
      <c r="G3" s="191"/>
      <c r="H3" s="191"/>
      <c r="I3" s="191"/>
      <c r="J3" s="191"/>
      <c r="K3" s="124"/>
      <c r="L3" s="125"/>
      <c r="M3" s="1"/>
      <c r="N3" s="110" t="s">
        <v>72</v>
      </c>
      <c r="O3" s="12"/>
      <c r="P3" s="7"/>
    </row>
    <row r="4" spans="1:17" ht="19.5" thickBot="1" x14ac:dyDescent="0.35">
      <c r="A4" s="126"/>
      <c r="B4" s="187"/>
      <c r="C4" s="187"/>
      <c r="D4" s="187"/>
      <c r="E4" s="187"/>
      <c r="F4" s="187"/>
      <c r="G4" s="187"/>
      <c r="H4" s="188"/>
      <c r="I4" s="188"/>
      <c r="J4" s="188"/>
      <c r="K4" s="127"/>
      <c r="L4" s="128"/>
      <c r="M4" s="1"/>
      <c r="N4" s="12"/>
      <c r="O4" s="12"/>
      <c r="P4" s="7"/>
    </row>
    <row r="5" spans="1:17" ht="38.25" thickBot="1" x14ac:dyDescent="0.35">
      <c r="A5" s="129" t="s">
        <v>5</v>
      </c>
      <c r="B5" s="100" t="s">
        <v>1</v>
      </c>
      <c r="C5" s="100" t="s">
        <v>67</v>
      </c>
      <c r="D5" s="100" t="s">
        <v>66</v>
      </c>
      <c r="E5" s="101" t="s">
        <v>65</v>
      </c>
      <c r="F5" s="102" t="s">
        <v>64</v>
      </c>
      <c r="G5" s="102" t="s">
        <v>63</v>
      </c>
      <c r="H5" s="102" t="s">
        <v>62</v>
      </c>
      <c r="I5" s="102" t="s">
        <v>61</v>
      </c>
      <c r="J5" s="102" t="s">
        <v>68</v>
      </c>
      <c r="K5" s="111" t="s">
        <v>73</v>
      </c>
      <c r="L5" s="99" t="s">
        <v>6</v>
      </c>
      <c r="N5" s="47"/>
      <c r="O5" s="31" t="s">
        <v>2</v>
      </c>
      <c r="P5" s="25" t="s">
        <v>3</v>
      </c>
      <c r="Q5" s="26" t="s">
        <v>4</v>
      </c>
    </row>
    <row r="6" spans="1:17" ht="18.75" x14ac:dyDescent="0.3">
      <c r="A6" s="130" t="s">
        <v>7</v>
      </c>
      <c r="B6" s="69">
        <v>0.84172661870503596</v>
      </c>
      <c r="C6" s="69">
        <v>0.75529999999999997</v>
      </c>
      <c r="D6" s="69">
        <v>0.86051502145922742</v>
      </c>
      <c r="E6" s="74">
        <v>0.80136986301369861</v>
      </c>
      <c r="F6" s="69">
        <v>0.84668192219679639</v>
      </c>
      <c r="G6" s="69">
        <v>0.85972850678733037</v>
      </c>
      <c r="H6" s="69">
        <v>0.92125984251968507</v>
      </c>
      <c r="I6" s="69">
        <v>0.91807909604519777</v>
      </c>
      <c r="J6" s="69">
        <v>0.93230769230769228</v>
      </c>
      <c r="K6" s="108">
        <f>Q6</f>
        <v>0.9364739471805853</v>
      </c>
      <c r="L6" s="98" t="str" cm="1">
        <f t="array" ref="L6">_xlfn.IFS(K6&gt;=85%, "Y", K6&gt;J6, "Y")</f>
        <v>Y</v>
      </c>
      <c r="N6" s="37" t="s">
        <v>7</v>
      </c>
      <c r="O6" s="46">
        <v>1312</v>
      </c>
      <c r="P6" s="46">
        <v>1401</v>
      </c>
      <c r="Q6" s="24">
        <f>O6/P6</f>
        <v>0.9364739471805853</v>
      </c>
    </row>
    <row r="7" spans="1:17" ht="18.75" x14ac:dyDescent="0.3">
      <c r="A7" s="131" t="s">
        <v>8</v>
      </c>
      <c r="B7" s="66">
        <v>0.91566265060240959</v>
      </c>
      <c r="C7" s="66">
        <v>0.90169999999999995</v>
      </c>
      <c r="D7" s="66">
        <v>0.92405063291139244</v>
      </c>
      <c r="E7" s="67">
        <v>0.92332789559543227</v>
      </c>
      <c r="F7" s="65">
        <v>0.90644171779141103</v>
      </c>
      <c r="G7" s="76">
        <v>0.88805970149253732</v>
      </c>
      <c r="H7" s="76">
        <v>0.9022988505747126</v>
      </c>
      <c r="I7" s="76">
        <v>0.86574870912220314</v>
      </c>
      <c r="J7" s="76">
        <v>0.91599353796445881</v>
      </c>
      <c r="K7" s="84">
        <f t="shared" ref="K7:K22" si="0">Q7</f>
        <v>0.92664670658682635</v>
      </c>
      <c r="L7" s="98" t="str" cm="1">
        <f t="array" ref="L7">_xlfn.IFS(K7&gt;=85%, "Y", K7&gt;J7, "Y")</f>
        <v>Y</v>
      </c>
      <c r="N7" s="38" t="s">
        <v>8</v>
      </c>
      <c r="O7" s="6">
        <v>619</v>
      </c>
      <c r="P7" s="6">
        <v>668</v>
      </c>
      <c r="Q7" s="22">
        <f t="shared" ref="Q7:Q21" si="1">O7/P7</f>
        <v>0.92664670658682635</v>
      </c>
    </row>
    <row r="8" spans="1:17" ht="18.75" x14ac:dyDescent="0.3">
      <c r="A8" s="132" t="s">
        <v>9</v>
      </c>
      <c r="B8" s="63">
        <v>0.89970000000000006</v>
      </c>
      <c r="C8" s="63">
        <v>0.81120000000000003</v>
      </c>
      <c r="D8" s="63">
        <v>0.71328671328671334</v>
      </c>
      <c r="E8" s="64">
        <v>0.72</v>
      </c>
      <c r="F8" s="63">
        <v>0.76027397260273977</v>
      </c>
      <c r="G8" s="63">
        <v>0.87068965517241381</v>
      </c>
      <c r="H8" s="63">
        <v>0.81052631578947365</v>
      </c>
      <c r="I8" s="63">
        <v>0.93457943925233644</v>
      </c>
      <c r="J8" s="63">
        <v>0.9838709677419355</v>
      </c>
      <c r="K8" s="84">
        <f t="shared" si="0"/>
        <v>0.98319327731092432</v>
      </c>
      <c r="L8" s="98" t="str" cm="1">
        <f t="array" ref="L8">_xlfn.IFS(K8&gt;=85%, "Y", K8&gt;J8, "Y")</f>
        <v>Y</v>
      </c>
      <c r="N8" s="39" t="s">
        <v>9</v>
      </c>
      <c r="O8" s="5">
        <v>117</v>
      </c>
      <c r="P8" s="5">
        <v>119</v>
      </c>
      <c r="Q8" s="21">
        <f t="shared" si="1"/>
        <v>0.98319327731092432</v>
      </c>
    </row>
    <row r="9" spans="1:17" ht="18.75" x14ac:dyDescent="0.3">
      <c r="A9" s="131" t="s">
        <v>10</v>
      </c>
      <c r="B9" s="66">
        <v>0.84561403508771926</v>
      </c>
      <c r="C9" s="66">
        <v>0.73740000000000006</v>
      </c>
      <c r="D9" s="66">
        <v>0.83175604626708732</v>
      </c>
      <c r="E9" s="67">
        <v>0.7935560859188544</v>
      </c>
      <c r="F9" s="65">
        <v>0.9392812887236679</v>
      </c>
      <c r="G9" s="76">
        <v>0.86279683377308702</v>
      </c>
      <c r="H9" s="76">
        <v>0.86027397260273974</v>
      </c>
      <c r="I9" s="76">
        <v>0.96416938110749184</v>
      </c>
      <c r="J9" s="76">
        <v>0.85139318885448911</v>
      </c>
      <c r="K9" s="84">
        <f t="shared" si="0"/>
        <v>0.95513748191027492</v>
      </c>
      <c r="L9" s="98" t="str" cm="1">
        <f t="array" ref="L9">_xlfn.IFS(K9&gt;=85%, "Y", K9&gt;J9, "Y")</f>
        <v>Y</v>
      </c>
      <c r="N9" s="38" t="s">
        <v>10</v>
      </c>
      <c r="O9" s="6">
        <v>660</v>
      </c>
      <c r="P9" s="6">
        <v>691</v>
      </c>
      <c r="Q9" s="22">
        <f t="shared" si="1"/>
        <v>0.95513748191027492</v>
      </c>
    </row>
    <row r="10" spans="1:17" ht="18.75" x14ac:dyDescent="0.3">
      <c r="A10" s="133" t="s">
        <v>11</v>
      </c>
      <c r="B10" s="63">
        <v>0.84970838941229254</v>
      </c>
      <c r="C10" s="63">
        <v>0.81259999999999999</v>
      </c>
      <c r="D10" s="63">
        <v>0.81229096989966498</v>
      </c>
      <c r="E10" s="64">
        <v>0.8730711796913887</v>
      </c>
      <c r="F10" s="63">
        <v>0.82433090024330902</v>
      </c>
      <c r="G10" s="63">
        <v>0.84886416318961522</v>
      </c>
      <c r="H10" s="63">
        <v>0.8537666174298375</v>
      </c>
      <c r="I10" s="63">
        <v>0.86609829488465395</v>
      </c>
      <c r="J10" s="63">
        <v>0.88597328244274809</v>
      </c>
      <c r="K10" s="84">
        <f t="shared" si="0"/>
        <v>0.9117142857142857</v>
      </c>
      <c r="L10" s="98" t="str" cm="1">
        <f t="array" ref="L10">_xlfn.IFS(K10&gt;=85%, "Y", K10&gt;J10, "Y")</f>
        <v>Y</v>
      </c>
      <c r="N10" s="13" t="s">
        <v>11</v>
      </c>
      <c r="O10" s="5">
        <v>3191</v>
      </c>
      <c r="P10" s="5">
        <v>3500</v>
      </c>
      <c r="Q10" s="21">
        <f t="shared" si="1"/>
        <v>0.9117142857142857</v>
      </c>
    </row>
    <row r="11" spans="1:17" ht="18.75" x14ac:dyDescent="0.3">
      <c r="A11" s="131" t="s">
        <v>12</v>
      </c>
      <c r="B11" s="66">
        <v>0.92427184466019419</v>
      </c>
      <c r="C11" s="66">
        <v>0.94769999999999999</v>
      </c>
      <c r="D11" s="66">
        <v>0.93680781758957654</v>
      </c>
      <c r="E11" s="67">
        <v>0.95378432685867376</v>
      </c>
      <c r="F11" s="65">
        <v>0.94159544159544162</v>
      </c>
      <c r="G11" s="76">
        <v>0.93136582017844882</v>
      </c>
      <c r="H11" s="76">
        <v>0.91035856573705176</v>
      </c>
      <c r="I11" s="76">
        <v>0.9509162303664922</v>
      </c>
      <c r="J11" s="76">
        <v>0.94873458792991561</v>
      </c>
      <c r="K11" s="84">
        <f t="shared" si="0"/>
        <v>0.9572001783325903</v>
      </c>
      <c r="L11" s="98" t="str" cm="1">
        <f t="array" ref="L11">_xlfn.IFS(K11&gt;=85%, "Y", K11&gt;J11, "Y")</f>
        <v>Y</v>
      </c>
      <c r="N11" s="38" t="s">
        <v>12</v>
      </c>
      <c r="O11" s="6">
        <v>2147</v>
      </c>
      <c r="P11" s="6">
        <v>2243</v>
      </c>
      <c r="Q11" s="22">
        <f t="shared" si="1"/>
        <v>0.9572001783325903</v>
      </c>
    </row>
    <row r="12" spans="1:17" ht="18.75" x14ac:dyDescent="0.3">
      <c r="A12" s="133" t="s">
        <v>13</v>
      </c>
      <c r="B12" s="63">
        <v>0.7956457199406235</v>
      </c>
      <c r="C12" s="63">
        <v>0.89390000000000003</v>
      </c>
      <c r="D12" s="63">
        <v>0.88865872604867946</v>
      </c>
      <c r="E12" s="64">
        <v>0.89701427953266988</v>
      </c>
      <c r="F12" s="63">
        <v>0.89885496183206104</v>
      </c>
      <c r="G12" s="63">
        <v>0.95226730310262531</v>
      </c>
      <c r="H12" s="63">
        <v>0.96366210476639924</v>
      </c>
      <c r="I12" s="63">
        <v>0.95530726256983245</v>
      </c>
      <c r="J12" s="63">
        <v>0.98558322411533417</v>
      </c>
      <c r="K12" s="84">
        <f t="shared" si="0"/>
        <v>0.94594594594594594</v>
      </c>
      <c r="L12" s="98" t="str" cm="1">
        <f t="array" ref="L12">_xlfn.IFS(K12&gt;=85%, "Y", K12&gt;J12, "Y")</f>
        <v>Y</v>
      </c>
      <c r="N12" s="13" t="s">
        <v>13</v>
      </c>
      <c r="O12" s="5">
        <v>1540</v>
      </c>
      <c r="P12" s="5">
        <v>1628</v>
      </c>
      <c r="Q12" s="21">
        <f t="shared" si="1"/>
        <v>0.94594594594594594</v>
      </c>
    </row>
    <row r="13" spans="1:17" ht="18.75" x14ac:dyDescent="0.3">
      <c r="A13" s="131" t="s">
        <v>14</v>
      </c>
      <c r="B13" s="66">
        <v>0.95306859205776173</v>
      </c>
      <c r="C13" s="66">
        <v>0.95879999999999999</v>
      </c>
      <c r="D13" s="66">
        <v>0.92975206611570249</v>
      </c>
      <c r="E13" s="67">
        <v>0.84705882352941175</v>
      </c>
      <c r="F13" s="65">
        <v>0.72151898734177211</v>
      </c>
      <c r="G13" s="76">
        <v>0.72832369942196529</v>
      </c>
      <c r="H13" s="76">
        <v>0.93399339933993397</v>
      </c>
      <c r="I13" s="76">
        <v>0.87601078167115898</v>
      </c>
      <c r="J13" s="76">
        <v>0.85403726708074534</v>
      </c>
      <c r="K13" s="84">
        <f t="shared" si="0"/>
        <v>0.87916666666666665</v>
      </c>
      <c r="L13" s="98" t="str" cm="1">
        <f t="array" ref="L13">_xlfn.IFS(K13&gt;=85%, "Y", K13&gt;J13, "Y")</f>
        <v>Y</v>
      </c>
      <c r="N13" s="38" t="s">
        <v>14</v>
      </c>
      <c r="O13" s="6">
        <v>422</v>
      </c>
      <c r="P13" s="6">
        <v>480</v>
      </c>
      <c r="Q13" s="22">
        <f t="shared" si="1"/>
        <v>0.87916666666666665</v>
      </c>
    </row>
    <row r="14" spans="1:17" ht="18.75" x14ac:dyDescent="0.3">
      <c r="A14" s="133" t="s">
        <v>15</v>
      </c>
      <c r="B14" s="63">
        <v>0.97169811320754718</v>
      </c>
      <c r="C14" s="63">
        <v>0.95899999999999996</v>
      </c>
      <c r="D14" s="63">
        <v>0.93117408906882593</v>
      </c>
      <c r="E14" s="64">
        <v>0.92524682651622003</v>
      </c>
      <c r="F14" s="63">
        <v>0.90844062947067239</v>
      </c>
      <c r="G14" s="63">
        <v>0.93108504398826974</v>
      </c>
      <c r="H14" s="63">
        <v>0.912109375</v>
      </c>
      <c r="I14" s="63">
        <v>0.92676056338028168</v>
      </c>
      <c r="J14" s="63">
        <v>0.94676258992805751</v>
      </c>
      <c r="K14" s="84">
        <f t="shared" si="0"/>
        <v>0.92976588628762546</v>
      </c>
      <c r="L14" s="98" t="str" cm="1">
        <f t="array" ref="L14">_xlfn.IFS(K14&gt;=85%, "Y", K14&gt;J14, "Y")</f>
        <v>Y</v>
      </c>
      <c r="N14" s="13" t="s">
        <v>15</v>
      </c>
      <c r="O14" s="5">
        <v>556</v>
      </c>
      <c r="P14" s="5">
        <v>598</v>
      </c>
      <c r="Q14" s="21">
        <f t="shared" si="1"/>
        <v>0.92976588628762546</v>
      </c>
    </row>
    <row r="15" spans="1:17" ht="18.75" x14ac:dyDescent="0.3">
      <c r="A15" s="131" t="s">
        <v>16</v>
      </c>
      <c r="B15" s="66">
        <v>0.84817813765182182</v>
      </c>
      <c r="C15" s="66">
        <v>0.8851</v>
      </c>
      <c r="D15" s="66">
        <v>0.92647058823529416</v>
      </c>
      <c r="E15" s="67">
        <v>0.87682672233820458</v>
      </c>
      <c r="F15" s="65">
        <v>0.8998988877654196</v>
      </c>
      <c r="G15" s="76">
        <v>0.90493942218080148</v>
      </c>
      <c r="H15" s="76">
        <v>0.89491997216423103</v>
      </c>
      <c r="I15" s="76">
        <v>0.93477170095333673</v>
      </c>
      <c r="J15" s="76">
        <v>0.94007490636704116</v>
      </c>
      <c r="K15" s="84">
        <f t="shared" si="0"/>
        <v>0.94438614900314799</v>
      </c>
      <c r="L15" s="98" t="str" cm="1">
        <f t="array" ref="L15">_xlfn.IFS(K15&gt;=85%, "Y", K15&gt;J15, "Y")</f>
        <v>Y</v>
      </c>
      <c r="N15" s="38" t="s">
        <v>16</v>
      </c>
      <c r="O15" s="6">
        <v>1800</v>
      </c>
      <c r="P15" s="6">
        <v>1906</v>
      </c>
      <c r="Q15" s="22">
        <f t="shared" si="1"/>
        <v>0.94438614900314799</v>
      </c>
    </row>
    <row r="16" spans="1:17" ht="18.75" x14ac:dyDescent="0.3">
      <c r="A16" s="133" t="s">
        <v>17</v>
      </c>
      <c r="B16" s="63">
        <v>0.82464454976303314</v>
      </c>
      <c r="C16" s="63">
        <v>0.84119999999999995</v>
      </c>
      <c r="D16" s="63">
        <v>0.84539877300613497</v>
      </c>
      <c r="E16" s="64">
        <v>0.8545454545454545</v>
      </c>
      <c r="F16" s="63">
        <v>0.89445196211096079</v>
      </c>
      <c r="G16" s="63">
        <v>0.87711213517665132</v>
      </c>
      <c r="H16" s="63">
        <v>0.90957446808510634</v>
      </c>
      <c r="I16" s="63">
        <v>0.86975242195909586</v>
      </c>
      <c r="J16" s="63">
        <v>0.90209125475285168</v>
      </c>
      <c r="K16" s="84">
        <f t="shared" si="0"/>
        <v>0.90054815974941271</v>
      </c>
      <c r="L16" s="98" t="str" cm="1">
        <f t="array" ref="L16">_xlfn.IFS(K16&gt;=85%, "Y", K16&gt;J16, "Y")</f>
        <v>Y</v>
      </c>
      <c r="N16" s="13" t="s">
        <v>17</v>
      </c>
      <c r="O16" s="5">
        <v>1150</v>
      </c>
      <c r="P16" s="5">
        <v>1277</v>
      </c>
      <c r="Q16" s="21">
        <f t="shared" si="1"/>
        <v>0.90054815974941271</v>
      </c>
    </row>
    <row r="17" spans="1:17" ht="18.75" x14ac:dyDescent="0.3">
      <c r="A17" s="131" t="s">
        <v>18</v>
      </c>
      <c r="B17" s="66">
        <v>0.982051282051282</v>
      </c>
      <c r="C17" s="66">
        <v>0.96809999999999996</v>
      </c>
      <c r="D17" s="66">
        <v>0.93634496919917864</v>
      </c>
      <c r="E17" s="67">
        <v>0.94805194805194803</v>
      </c>
      <c r="F17" s="65">
        <v>0.92700729927007297</v>
      </c>
      <c r="G17" s="76">
        <v>0.95092024539877296</v>
      </c>
      <c r="H17" s="76">
        <v>0.93532338308457708</v>
      </c>
      <c r="I17" s="76">
        <v>0.86885245901639341</v>
      </c>
      <c r="J17" s="76">
        <v>0.94666666666666666</v>
      </c>
      <c r="K17" s="84">
        <f t="shared" si="0"/>
        <v>0.97395833333333337</v>
      </c>
      <c r="L17" s="98" t="str" cm="1">
        <f t="array" ref="L17">_xlfn.IFS(K17&gt;=85%, "Y", K17&gt;J17, "Y")</f>
        <v>Y</v>
      </c>
      <c r="N17" s="38" t="s">
        <v>18</v>
      </c>
      <c r="O17" s="6">
        <v>374</v>
      </c>
      <c r="P17" s="6">
        <v>384</v>
      </c>
      <c r="Q17" s="22">
        <f t="shared" si="1"/>
        <v>0.97395833333333337</v>
      </c>
    </row>
    <row r="18" spans="1:17" ht="18.75" x14ac:dyDescent="0.3">
      <c r="A18" s="133" t="s">
        <v>19</v>
      </c>
      <c r="B18" s="63">
        <v>0.87982289690069582</v>
      </c>
      <c r="C18" s="63">
        <v>0.88560000000000005</v>
      </c>
      <c r="D18" s="63">
        <v>0.83080808080808077</v>
      </c>
      <c r="E18" s="64">
        <v>0.92286800651819667</v>
      </c>
      <c r="F18" s="63">
        <v>0.93659043659043661</v>
      </c>
      <c r="G18" s="63">
        <v>0.92696371152962798</v>
      </c>
      <c r="H18" s="63">
        <v>0.92935560859188548</v>
      </c>
      <c r="I18" s="63">
        <v>0.91440329218106997</v>
      </c>
      <c r="J18" s="63">
        <v>0.9329896907216495</v>
      </c>
      <c r="K18" s="84">
        <f t="shared" si="0"/>
        <v>0.93582263710618441</v>
      </c>
      <c r="L18" s="98" t="str" cm="1">
        <f t="array" ref="L18">_xlfn.IFS(K18&gt;=85%, "Y", K18&gt;J18, "Y")</f>
        <v>Y</v>
      </c>
      <c r="N18" s="13" t="s">
        <v>19</v>
      </c>
      <c r="O18" s="5">
        <v>2406</v>
      </c>
      <c r="P18" s="5">
        <v>2571</v>
      </c>
      <c r="Q18" s="21">
        <f t="shared" si="1"/>
        <v>0.93582263710618441</v>
      </c>
    </row>
    <row r="19" spans="1:17" ht="18.75" x14ac:dyDescent="0.3">
      <c r="A19" s="131" t="s">
        <v>20</v>
      </c>
      <c r="B19" s="66">
        <v>0.90703363914373092</v>
      </c>
      <c r="C19" s="66">
        <v>0.84060000000000001</v>
      </c>
      <c r="D19" s="66">
        <v>0.92721834496510469</v>
      </c>
      <c r="E19" s="67">
        <v>0.93560872624912039</v>
      </c>
      <c r="F19" s="65">
        <v>0.930064308681672</v>
      </c>
      <c r="G19" s="76">
        <v>0.9164631167562286</v>
      </c>
      <c r="H19" s="76">
        <v>0.90874524714828897</v>
      </c>
      <c r="I19" s="76">
        <v>0.89432029795158285</v>
      </c>
      <c r="J19" s="76">
        <v>0.9325536062378168</v>
      </c>
      <c r="K19" s="84">
        <f t="shared" si="0"/>
        <v>0.94075021312872975</v>
      </c>
      <c r="L19" s="98" t="str" cm="1">
        <f t="array" ref="L19">_xlfn.IFS(K19&gt;=85%, "Y", K19&gt;J19, "Y")</f>
        <v>Y</v>
      </c>
      <c r="N19" s="38" t="s">
        <v>20</v>
      </c>
      <c r="O19" s="6">
        <v>2207</v>
      </c>
      <c r="P19" s="6">
        <v>2346</v>
      </c>
      <c r="Q19" s="22">
        <f t="shared" si="1"/>
        <v>0.94075021312872975</v>
      </c>
    </row>
    <row r="20" spans="1:17" ht="18.75" x14ac:dyDescent="0.3">
      <c r="A20" s="133" t="s">
        <v>21</v>
      </c>
      <c r="B20" s="63">
        <v>0.92913385826771655</v>
      </c>
      <c r="C20" s="63">
        <v>0.95269999999999999</v>
      </c>
      <c r="D20" s="63">
        <v>0.90954773869346739</v>
      </c>
      <c r="E20" s="64">
        <v>0.92957746478873238</v>
      </c>
      <c r="F20" s="63">
        <v>0.94573643410852715</v>
      </c>
      <c r="G20" s="63">
        <v>0.96116504854368934</v>
      </c>
      <c r="H20" s="63">
        <v>0.84210526315789469</v>
      </c>
      <c r="I20" s="63">
        <v>0.98837209302325579</v>
      </c>
      <c r="J20" s="63">
        <v>0.86577181208053688</v>
      </c>
      <c r="K20" s="84">
        <f t="shared" si="0"/>
        <v>0.8571428571428571</v>
      </c>
      <c r="L20" s="98" t="str" cm="1">
        <f t="array" ref="L20">_xlfn.IFS(K20&gt;=85%, "Y", K20&gt;J20, "Y")</f>
        <v>Y</v>
      </c>
      <c r="N20" s="13" t="s">
        <v>21</v>
      </c>
      <c r="O20" s="5">
        <v>132</v>
      </c>
      <c r="P20" s="5">
        <v>154</v>
      </c>
      <c r="Q20" s="21">
        <f t="shared" si="1"/>
        <v>0.8571428571428571</v>
      </c>
    </row>
    <row r="21" spans="1:17" ht="19.5" thickBot="1" x14ac:dyDescent="0.35">
      <c r="A21" s="134" t="s">
        <v>22</v>
      </c>
      <c r="B21" s="103">
        <v>0.92661870503597121</v>
      </c>
      <c r="C21" s="103">
        <v>0.94810000000000005</v>
      </c>
      <c r="D21" s="103">
        <v>0.91387024608501122</v>
      </c>
      <c r="E21" s="104">
        <v>0.96581196581196582</v>
      </c>
      <c r="F21" s="88">
        <v>0.94026776519052524</v>
      </c>
      <c r="G21" s="105">
        <v>0.93239901071722997</v>
      </c>
      <c r="H21" s="105">
        <v>0.84457061745919093</v>
      </c>
      <c r="I21" s="105">
        <v>0.88919860627177705</v>
      </c>
      <c r="J21" s="105">
        <v>0.89417989417989419</v>
      </c>
      <c r="K21" s="112">
        <f t="shared" si="0"/>
        <v>0.92845528455284554</v>
      </c>
      <c r="L21" s="98" t="str" cm="1">
        <f t="array" ref="L21">_xlfn.IFS(K21&gt;=85%, "Y", K21&gt;J21, "Y")</f>
        <v>Y</v>
      </c>
      <c r="N21" s="40" t="s">
        <v>22</v>
      </c>
      <c r="O21" s="48">
        <v>1142</v>
      </c>
      <c r="P21" s="48">
        <v>1230</v>
      </c>
      <c r="Q21" s="28">
        <f t="shared" si="1"/>
        <v>0.92845528455284554</v>
      </c>
    </row>
    <row r="22" spans="1:17" ht="19.5" thickBot="1" x14ac:dyDescent="0.35">
      <c r="A22" s="135" t="s">
        <v>69</v>
      </c>
      <c r="B22" s="75">
        <v>0.877</v>
      </c>
      <c r="C22" s="75">
        <v>0.86860000000000004</v>
      </c>
      <c r="D22" s="75">
        <v>0.88726415094339628</v>
      </c>
      <c r="E22" s="75">
        <v>0.90286230792407351</v>
      </c>
      <c r="F22" s="75">
        <v>0.90329955511616411</v>
      </c>
      <c r="G22" s="75">
        <v>0.90768277571251554</v>
      </c>
      <c r="H22" s="75">
        <v>0.90334193316133682</v>
      </c>
      <c r="I22" s="75">
        <v>0.91125179856115113</v>
      </c>
      <c r="J22" s="75">
        <v>0.92468885672937773</v>
      </c>
      <c r="K22" s="136">
        <f t="shared" si="0"/>
        <v>0.93295904887714665</v>
      </c>
      <c r="L22" s="92"/>
      <c r="N22" s="49" t="s">
        <v>0</v>
      </c>
      <c r="O22" s="50">
        <v>19775</v>
      </c>
      <c r="P22" s="50">
        <v>21196</v>
      </c>
      <c r="Q22" s="30">
        <f>O22/P22</f>
        <v>0.93295904887714665</v>
      </c>
    </row>
    <row r="23" spans="1:17" x14ac:dyDescent="0.25">
      <c r="A23" s="185" t="s">
        <v>86</v>
      </c>
      <c r="B23" s="186"/>
      <c r="C23" s="186"/>
      <c r="D23" s="186"/>
      <c r="E23" s="186"/>
      <c r="F23" s="186"/>
      <c r="G23" s="61"/>
      <c r="H23" s="61"/>
      <c r="I23" s="61"/>
    </row>
    <row r="24" spans="1:17" x14ac:dyDescent="0.25">
      <c r="A24" s="62" t="s">
        <v>56</v>
      </c>
    </row>
    <row r="25" spans="1:17" x14ac:dyDescent="0.25">
      <c r="N25" s="87"/>
      <c r="O25" s="87"/>
    </row>
    <row r="31" spans="1:17" ht="21" customHeight="1" x14ac:dyDescent="0.25"/>
  </sheetData>
  <mergeCells count="3">
    <mergeCell ref="A23:F23"/>
    <mergeCell ref="B4:J4"/>
    <mergeCell ref="A3:J3"/>
  </mergeCells>
  <phoneticPr fontId="8" type="noConversion"/>
  <pageMargins left="0.69" right="0.7" top="0.75" bottom="0.75" header="0.3" footer="0.3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24"/>
  <sheetViews>
    <sheetView topLeftCell="A5" zoomScale="75" zoomScaleNormal="75" workbookViewId="0">
      <selection activeCell="N22" sqref="N22"/>
    </sheetView>
  </sheetViews>
  <sheetFormatPr defaultRowHeight="15" x14ac:dyDescent="0.25"/>
  <cols>
    <col min="1" max="1" width="42.7109375" customWidth="1"/>
    <col min="2" max="12" width="10.7109375" customWidth="1"/>
    <col min="13" max="14" width="10.7109375" bestFit="1" customWidth="1"/>
    <col min="15" max="16" width="13.140625" customWidth="1"/>
    <col min="17" max="17" width="8" customWidth="1"/>
    <col min="18" max="18" width="7.7109375" bestFit="1" customWidth="1"/>
    <col min="19" max="19" width="18.140625" bestFit="1" customWidth="1"/>
    <col min="20" max="20" width="18.28515625" bestFit="1" customWidth="1"/>
    <col min="21" max="21" width="12.5703125" customWidth="1"/>
  </cols>
  <sheetData>
    <row r="1" spans="1:21" ht="18.75" x14ac:dyDescent="0.3">
      <c r="A1" s="1" t="s">
        <v>79</v>
      </c>
    </row>
    <row r="2" spans="1:21" ht="15.75" thickBot="1" x14ac:dyDescent="0.3">
      <c r="A2" s="2"/>
    </row>
    <row r="3" spans="1:21" ht="19.5" thickBot="1" x14ac:dyDescent="0.3">
      <c r="A3" s="192" t="s">
        <v>82</v>
      </c>
      <c r="B3" s="193"/>
      <c r="C3" s="193"/>
      <c r="D3" s="193"/>
      <c r="E3" s="193"/>
      <c r="F3" s="193"/>
      <c r="G3" s="193"/>
      <c r="H3" s="193"/>
      <c r="I3" s="194"/>
      <c r="J3" s="194"/>
      <c r="K3" s="194"/>
      <c r="L3" s="194"/>
      <c r="M3" s="194"/>
      <c r="N3" s="194"/>
      <c r="O3" s="194"/>
      <c r="R3" s="195" t="s">
        <v>34</v>
      </c>
      <c r="S3" s="196"/>
      <c r="T3" s="196"/>
      <c r="U3" s="197"/>
    </row>
    <row r="4" spans="1:21" ht="19.5" thickBot="1" x14ac:dyDescent="0.35">
      <c r="A4" s="45"/>
      <c r="B4" s="198" t="s">
        <v>57</v>
      </c>
      <c r="C4" s="199"/>
      <c r="D4" s="199"/>
      <c r="E4" s="199"/>
      <c r="F4" s="199"/>
      <c r="G4" s="199"/>
      <c r="H4" s="199"/>
      <c r="I4" s="199"/>
      <c r="J4" s="200"/>
      <c r="K4" s="200"/>
      <c r="L4" s="200"/>
      <c r="M4" s="200"/>
      <c r="N4" s="200"/>
      <c r="O4" s="200"/>
      <c r="R4" s="201" t="s">
        <v>81</v>
      </c>
      <c r="S4" s="202"/>
      <c r="T4" s="202"/>
      <c r="U4" s="203"/>
    </row>
    <row r="5" spans="1:21" ht="19.5" thickBot="1" x14ac:dyDescent="0.35">
      <c r="A5" s="56" t="s">
        <v>5</v>
      </c>
      <c r="B5" s="57" t="s">
        <v>28</v>
      </c>
      <c r="C5" s="58" t="s">
        <v>29</v>
      </c>
      <c r="D5" s="58" t="s">
        <v>30</v>
      </c>
      <c r="E5" s="58" t="s">
        <v>27</v>
      </c>
      <c r="F5" s="58" t="s">
        <v>25</v>
      </c>
      <c r="G5" s="59" t="s">
        <v>26</v>
      </c>
      <c r="H5" s="79" t="s">
        <v>31</v>
      </c>
      <c r="I5" s="80" t="s">
        <v>33</v>
      </c>
      <c r="J5" s="96" t="s">
        <v>58</v>
      </c>
      <c r="K5" s="96" t="s">
        <v>59</v>
      </c>
      <c r="L5" s="96" t="s">
        <v>60</v>
      </c>
      <c r="M5" s="96" t="s">
        <v>71</v>
      </c>
      <c r="N5" s="80" t="s">
        <v>76</v>
      </c>
      <c r="O5" s="97" t="s">
        <v>6</v>
      </c>
      <c r="P5" s="9"/>
      <c r="R5" s="86" t="s">
        <v>35</v>
      </c>
      <c r="S5" s="144" t="s">
        <v>36</v>
      </c>
      <c r="T5" s="145" t="s">
        <v>37</v>
      </c>
      <c r="U5" s="146" t="s">
        <v>38</v>
      </c>
    </row>
    <row r="6" spans="1:21" ht="18.75" x14ac:dyDescent="0.3">
      <c r="A6" s="51" t="s">
        <v>7</v>
      </c>
      <c r="B6" s="68">
        <v>0.99039999999999995</v>
      </c>
      <c r="C6" s="69">
        <v>0.95599999999999996</v>
      </c>
      <c r="D6" s="69">
        <v>0.84615384615384615</v>
      </c>
      <c r="E6" s="69">
        <v>1</v>
      </c>
      <c r="F6" s="69">
        <v>0.86243386243386244</v>
      </c>
      <c r="G6" s="69">
        <v>0.88732394366197187</v>
      </c>
      <c r="H6" s="69">
        <v>0.8764044943820225</v>
      </c>
      <c r="I6" s="69">
        <v>0.87005649717514122</v>
      </c>
      <c r="J6" s="81">
        <v>0.86255924170616116</v>
      </c>
      <c r="K6" s="81">
        <v>0.86021505376344087</v>
      </c>
      <c r="L6" s="81">
        <v>0.88118811881188119</v>
      </c>
      <c r="M6" s="81">
        <v>0.81553398058252424</v>
      </c>
      <c r="N6" s="122">
        <f>U6</f>
        <v>0.87179487179487181</v>
      </c>
      <c r="O6" s="90" t="str" cm="1">
        <f t="array" ref="O6">_xlfn.IFS(N6&gt;=80%,"Y", N6-M6&gt;=2, 1)</f>
        <v>Y</v>
      </c>
      <c r="P6" s="8"/>
      <c r="R6" s="141" t="s">
        <v>39</v>
      </c>
      <c r="S6" s="142">
        <v>117</v>
      </c>
      <c r="T6" s="143">
        <v>102</v>
      </c>
      <c r="U6" s="24">
        <f>T6/S6</f>
        <v>0.87179487179487181</v>
      </c>
    </row>
    <row r="7" spans="1:21" ht="18.75" x14ac:dyDescent="0.3">
      <c r="A7" s="52" t="s">
        <v>8</v>
      </c>
      <c r="B7" s="70">
        <v>0.91110000000000002</v>
      </c>
      <c r="C7" s="66">
        <v>0.91600000000000004</v>
      </c>
      <c r="D7" s="66">
        <v>0.92063492063492058</v>
      </c>
      <c r="E7" s="66">
        <v>0.86754966887417218</v>
      </c>
      <c r="F7" s="66">
        <v>0.94630872483221473</v>
      </c>
      <c r="G7" s="66">
        <v>0.9640718562874252</v>
      </c>
      <c r="H7" s="66">
        <v>0.94117647058823528</v>
      </c>
      <c r="I7" s="66">
        <v>0.9285714285714286</v>
      </c>
      <c r="J7" s="77">
        <v>0.89743589743589747</v>
      </c>
      <c r="K7" s="77">
        <v>0.88990825688073394</v>
      </c>
      <c r="L7" s="77">
        <v>0.87368421052631584</v>
      </c>
      <c r="M7" s="77">
        <v>0.79591836734693877</v>
      </c>
      <c r="N7" s="84">
        <f t="shared" ref="N7:N22" si="0">U7</f>
        <v>0.93406593406593408</v>
      </c>
      <c r="O7" s="90" t="str" cm="1">
        <f t="array" ref="O7">_xlfn.IFS(N7&gt;=80%,"Y", N7-M7&gt;=2, 1)</f>
        <v>Y</v>
      </c>
      <c r="P7" s="8"/>
      <c r="R7" s="41" t="s">
        <v>40</v>
      </c>
      <c r="S7" s="140">
        <v>91</v>
      </c>
      <c r="T7" s="83">
        <v>85</v>
      </c>
      <c r="U7" s="137">
        <f>T7/S7</f>
        <v>0.93406593406593408</v>
      </c>
    </row>
    <row r="8" spans="1:21" ht="18.75" x14ac:dyDescent="0.3">
      <c r="A8" s="53" t="s">
        <v>9</v>
      </c>
      <c r="B8" s="71">
        <v>0.89470000000000005</v>
      </c>
      <c r="C8" s="63">
        <v>0.77100000000000002</v>
      </c>
      <c r="D8" s="63">
        <v>0.81395348837209303</v>
      </c>
      <c r="E8" s="63">
        <v>0.61538461538461542</v>
      </c>
      <c r="F8" s="63">
        <v>0.75</v>
      </c>
      <c r="G8" s="63">
        <v>0.81818181818181823</v>
      </c>
      <c r="H8" s="63">
        <v>0.875</v>
      </c>
      <c r="I8" s="63">
        <v>0.8666666666666667</v>
      </c>
      <c r="J8" s="82">
        <v>0.7</v>
      </c>
      <c r="K8" s="82">
        <v>0.625</v>
      </c>
      <c r="L8" s="82">
        <v>0.42424242424242425</v>
      </c>
      <c r="M8" s="82">
        <v>0.66666666666666663</v>
      </c>
      <c r="N8" s="84">
        <f t="shared" si="0"/>
        <v>1</v>
      </c>
      <c r="O8" s="90" t="str" cm="1">
        <f t="array" ref="O8">_xlfn.IFS(N8&gt;=80%,"Y", N8-M8&gt;=2, 1)</f>
        <v>Y</v>
      </c>
      <c r="P8" s="8"/>
      <c r="R8" s="42" t="s">
        <v>41</v>
      </c>
      <c r="S8" s="139">
        <v>19</v>
      </c>
      <c r="T8" s="85">
        <v>19</v>
      </c>
      <c r="U8" s="21">
        <f>T8/S8</f>
        <v>1</v>
      </c>
    </row>
    <row r="9" spans="1:21" ht="18.75" x14ac:dyDescent="0.3">
      <c r="A9" s="52" t="s">
        <v>10</v>
      </c>
      <c r="B9" s="70">
        <v>0.8206</v>
      </c>
      <c r="C9" s="66">
        <v>0.90500000000000003</v>
      </c>
      <c r="D9" s="66">
        <v>0.78749999999999998</v>
      </c>
      <c r="E9" s="66">
        <v>0.81210000000000004</v>
      </c>
      <c r="F9" s="66">
        <v>0.84</v>
      </c>
      <c r="G9" s="66">
        <v>0.78421052631578947</v>
      </c>
      <c r="H9" s="66">
        <v>0.80800000000000005</v>
      </c>
      <c r="I9" s="66">
        <v>0.84</v>
      </c>
      <c r="J9" s="77">
        <v>0.81437125748502992</v>
      </c>
      <c r="K9" s="77">
        <v>0.87195121951219512</v>
      </c>
      <c r="L9" s="77">
        <v>0.91791044776119401</v>
      </c>
      <c r="M9" s="77">
        <v>0.86821705426356588</v>
      </c>
      <c r="N9" s="84">
        <f t="shared" si="0"/>
        <v>0.89171974522292996</v>
      </c>
      <c r="O9" s="90" t="str" cm="1">
        <f t="array" ref="O9">_xlfn.IFS(N9&gt;=80%,"Y", N9-M9&gt;=2, 1)</f>
        <v>Y</v>
      </c>
      <c r="P9" s="8"/>
      <c r="R9" s="41" t="s">
        <v>42</v>
      </c>
      <c r="S9" s="140">
        <v>157</v>
      </c>
      <c r="T9" s="83">
        <v>140</v>
      </c>
      <c r="U9" s="137">
        <f t="shared" ref="U9:U22" si="1">T9/S9</f>
        <v>0.89171974522292996</v>
      </c>
    </row>
    <row r="10" spans="1:21" ht="18.75" x14ac:dyDescent="0.3">
      <c r="A10" s="54" t="s">
        <v>11</v>
      </c>
      <c r="B10" s="71">
        <v>0.9042</v>
      </c>
      <c r="C10" s="63">
        <v>0.92500000000000004</v>
      </c>
      <c r="D10" s="63">
        <v>0.93321299638989175</v>
      </c>
      <c r="E10" s="63">
        <v>0.92160611854684515</v>
      </c>
      <c r="F10" s="63">
        <v>0.93569844789356982</v>
      </c>
      <c r="G10" s="63">
        <v>0.93073593073593075</v>
      </c>
      <c r="H10" s="63">
        <v>0.92271662763466045</v>
      </c>
      <c r="I10" s="63">
        <v>0.90829694323144106</v>
      </c>
      <c r="J10" s="82">
        <v>0.95175438596491224</v>
      </c>
      <c r="K10" s="82">
        <v>0.93140794223826717</v>
      </c>
      <c r="L10" s="82">
        <v>0.90380313199105144</v>
      </c>
      <c r="M10" s="82">
        <v>0.87028301886792447</v>
      </c>
      <c r="N10" s="84">
        <f t="shared" si="0"/>
        <v>0.97222222222222221</v>
      </c>
      <c r="O10" s="90" t="str" cm="1">
        <f t="array" ref="O10">_xlfn.IFS(N10&gt;=80%,"Y", N10-M10&gt;=2, 1)</f>
        <v>Y</v>
      </c>
      <c r="P10" s="8"/>
      <c r="R10" s="42" t="s">
        <v>43</v>
      </c>
      <c r="S10" s="139">
        <v>180</v>
      </c>
      <c r="T10" s="85">
        <v>175</v>
      </c>
      <c r="U10" s="21">
        <f t="shared" si="1"/>
        <v>0.97222222222222221</v>
      </c>
    </row>
    <row r="11" spans="1:21" ht="18.75" x14ac:dyDescent="0.3">
      <c r="A11" s="52" t="s">
        <v>12</v>
      </c>
      <c r="B11" s="70">
        <v>0.87270000000000003</v>
      </c>
      <c r="C11" s="66">
        <v>0.92300000000000004</v>
      </c>
      <c r="D11" s="66">
        <v>0.88888888888888884</v>
      </c>
      <c r="E11" s="66">
        <v>0.86419753086419748</v>
      </c>
      <c r="F11" s="66">
        <v>0.90156599552572703</v>
      </c>
      <c r="G11" s="66">
        <v>0.91625615763546797</v>
      </c>
      <c r="H11" s="66">
        <v>0.88308457711442789</v>
      </c>
      <c r="I11" s="66">
        <v>0.88818565400843885</v>
      </c>
      <c r="J11" s="77">
        <v>0.84713375796178347</v>
      </c>
      <c r="K11" s="77">
        <v>0.86592178770949724</v>
      </c>
      <c r="L11" s="77">
        <v>0.83732057416267947</v>
      </c>
      <c r="M11" s="77">
        <v>0.89713541666666663</v>
      </c>
      <c r="N11" s="84">
        <f t="shared" si="0"/>
        <v>0.91447368421052633</v>
      </c>
      <c r="O11" s="90" t="str" cm="1">
        <f t="array" ref="O11">_xlfn.IFS(N11&gt;=80%,"Y", N11-M11&gt;=2, 1)</f>
        <v>Y</v>
      </c>
      <c r="P11" s="8"/>
      <c r="R11" s="41" t="s">
        <v>44</v>
      </c>
      <c r="S11" s="140">
        <v>456</v>
      </c>
      <c r="T11" s="83">
        <v>417</v>
      </c>
      <c r="U11" s="137">
        <f t="shared" si="1"/>
        <v>0.91447368421052633</v>
      </c>
    </row>
    <row r="12" spans="1:21" ht="18.75" x14ac:dyDescent="0.3">
      <c r="A12" s="54" t="s">
        <v>13</v>
      </c>
      <c r="B12" s="71">
        <v>0.94530000000000003</v>
      </c>
      <c r="C12" s="63">
        <v>0.97099999999999997</v>
      </c>
      <c r="D12" s="63">
        <v>0.96408839779005528</v>
      </c>
      <c r="E12" s="63">
        <v>0.99029999999999996</v>
      </c>
      <c r="F12" s="63">
        <v>0.95622895622895621</v>
      </c>
      <c r="G12" s="63">
        <v>0.92639593908629436</v>
      </c>
      <c r="H12" s="63">
        <v>0.92800000000000005</v>
      </c>
      <c r="I12" s="63">
        <v>0.90259740259740262</v>
      </c>
      <c r="J12" s="82">
        <v>0.92651757188498407</v>
      </c>
      <c r="K12" s="82">
        <v>0.87311178247734134</v>
      </c>
      <c r="L12" s="82">
        <v>0.88655462184873945</v>
      </c>
      <c r="M12" s="82">
        <v>0.9135802469135802</v>
      </c>
      <c r="N12" s="84">
        <f t="shared" si="0"/>
        <v>0.94666666666666666</v>
      </c>
      <c r="O12" s="90" t="str" cm="1">
        <f t="array" ref="O12">_xlfn.IFS(N12&gt;=80%,"Y", N12-M12&gt;=2, 1)</f>
        <v>Y</v>
      </c>
      <c r="P12" s="8"/>
      <c r="R12" s="42" t="s">
        <v>45</v>
      </c>
      <c r="S12" s="139">
        <v>225</v>
      </c>
      <c r="T12" s="85">
        <v>213</v>
      </c>
      <c r="U12" s="21">
        <f t="shared" si="1"/>
        <v>0.94666666666666666</v>
      </c>
    </row>
    <row r="13" spans="1:21" ht="18.75" x14ac:dyDescent="0.3">
      <c r="A13" s="52" t="s">
        <v>14</v>
      </c>
      <c r="B13" s="70">
        <v>1</v>
      </c>
      <c r="C13" s="66">
        <v>0.89200000000000002</v>
      </c>
      <c r="D13" s="66">
        <v>0.7441860465116279</v>
      </c>
      <c r="E13" s="66">
        <v>0.73684210526315785</v>
      </c>
      <c r="F13" s="66">
        <v>0.92105263157894735</v>
      </c>
      <c r="G13" s="66">
        <v>0.97368421052631582</v>
      </c>
      <c r="H13" s="66">
        <v>0.81818181818181823</v>
      </c>
      <c r="I13" s="66">
        <v>0.68965517241379315</v>
      </c>
      <c r="J13" s="77">
        <v>0.65853658536585369</v>
      </c>
      <c r="K13" s="77">
        <v>0.65217391304347827</v>
      </c>
      <c r="L13" s="77">
        <v>0.73863636363636365</v>
      </c>
      <c r="M13" s="77">
        <v>0.79629629629629628</v>
      </c>
      <c r="N13" s="84">
        <f t="shared" si="0"/>
        <v>0.86</v>
      </c>
      <c r="O13" s="90" t="str" cm="1">
        <f t="array" ref="O13">_xlfn.IFS(N13&gt;=80%,"Y", N13-M13&gt;=2, 1)</f>
        <v>Y</v>
      </c>
      <c r="P13" s="8"/>
      <c r="R13" s="41" t="s">
        <v>46</v>
      </c>
      <c r="S13" s="140">
        <v>50</v>
      </c>
      <c r="T13" s="83">
        <v>43</v>
      </c>
      <c r="U13" s="137">
        <f t="shared" si="1"/>
        <v>0.86</v>
      </c>
    </row>
    <row r="14" spans="1:21" ht="18.75" x14ac:dyDescent="0.3">
      <c r="A14" s="54" t="s">
        <v>15</v>
      </c>
      <c r="B14" s="71">
        <v>0.81940000000000002</v>
      </c>
      <c r="C14" s="63">
        <v>0.83399999999999996</v>
      </c>
      <c r="D14" s="63">
        <v>0.90147783251231528</v>
      </c>
      <c r="E14" s="63">
        <v>0.85214007782101164</v>
      </c>
      <c r="F14" s="63">
        <v>0.91469194312796209</v>
      </c>
      <c r="G14" s="63">
        <v>0.92</v>
      </c>
      <c r="H14" s="63">
        <v>0.898876404494382</v>
      </c>
      <c r="I14" s="63">
        <v>0.92975206611570249</v>
      </c>
      <c r="J14" s="82">
        <v>0.89743589743589747</v>
      </c>
      <c r="K14" s="82">
        <v>0.87248322147651003</v>
      </c>
      <c r="L14" s="82">
        <v>0.83647798742138368</v>
      </c>
      <c r="M14" s="82">
        <v>0.75714285714285712</v>
      </c>
      <c r="N14" s="84">
        <f t="shared" si="0"/>
        <v>0.88976377952755903</v>
      </c>
      <c r="O14" s="90" t="str" cm="1">
        <f t="array" ref="O14">_xlfn.IFS(N14&gt;=80%,"Y", N14-M14&gt;=2, 1)</f>
        <v>Y</v>
      </c>
      <c r="P14" s="8"/>
      <c r="R14" s="42" t="s">
        <v>47</v>
      </c>
      <c r="S14" s="139">
        <v>127</v>
      </c>
      <c r="T14" s="85">
        <v>113</v>
      </c>
      <c r="U14" s="21">
        <f t="shared" si="1"/>
        <v>0.88976377952755903</v>
      </c>
    </row>
    <row r="15" spans="1:21" ht="18.75" x14ac:dyDescent="0.3">
      <c r="A15" s="52" t="s">
        <v>16</v>
      </c>
      <c r="B15" s="70">
        <v>0.82250000000000001</v>
      </c>
      <c r="C15" s="66">
        <v>0.88200000000000001</v>
      </c>
      <c r="D15" s="66">
        <v>0.84722222222222221</v>
      </c>
      <c r="E15" s="66">
        <v>0.82350000000000001</v>
      </c>
      <c r="F15" s="66">
        <v>0.75568181818181823</v>
      </c>
      <c r="G15" s="66">
        <v>0.8523489932885906</v>
      </c>
      <c r="H15" s="66">
        <v>0.85781990521327012</v>
      </c>
      <c r="I15" s="66">
        <v>0.74919614147909963</v>
      </c>
      <c r="J15" s="77">
        <v>0.8</v>
      </c>
      <c r="K15" s="77">
        <v>0.67821782178217827</v>
      </c>
      <c r="L15" s="77">
        <v>0.75</v>
      </c>
      <c r="M15" s="77">
        <v>0.74750830564784054</v>
      </c>
      <c r="N15" s="84">
        <f t="shared" si="0"/>
        <v>0.83464566929133854</v>
      </c>
      <c r="O15" s="90" t="str" cm="1">
        <f t="array" ref="O15">_xlfn.IFS(N15&gt;=80%,"Y", N15-M15&gt;=2, 1)</f>
        <v>Y</v>
      </c>
      <c r="P15" s="8"/>
      <c r="R15" s="41" t="s">
        <v>48</v>
      </c>
      <c r="S15" s="140">
        <v>254</v>
      </c>
      <c r="T15" s="83">
        <v>212</v>
      </c>
      <c r="U15" s="138">
        <f t="shared" si="1"/>
        <v>0.83464566929133854</v>
      </c>
    </row>
    <row r="16" spans="1:21" ht="18.75" x14ac:dyDescent="0.3">
      <c r="A16" s="54" t="s">
        <v>17</v>
      </c>
      <c r="B16" s="71">
        <v>0.8952</v>
      </c>
      <c r="C16" s="63">
        <v>0.95499999999999996</v>
      </c>
      <c r="D16" s="63">
        <v>0.90900000000000003</v>
      </c>
      <c r="E16" s="63">
        <v>0.86528497409326421</v>
      </c>
      <c r="F16" s="63">
        <v>0.84699453551912574</v>
      </c>
      <c r="G16" s="63">
        <v>0.82954545454545459</v>
      </c>
      <c r="H16" s="63">
        <v>0.82857142857142863</v>
      </c>
      <c r="I16" s="63">
        <v>0.90963855421686746</v>
      </c>
      <c r="J16" s="82">
        <v>0.85</v>
      </c>
      <c r="K16" s="82">
        <v>0.87878787878787878</v>
      </c>
      <c r="L16" s="82">
        <v>0.89189189189189189</v>
      </c>
      <c r="M16" s="82">
        <v>0.86290322580645162</v>
      </c>
      <c r="N16" s="84">
        <f t="shared" si="0"/>
        <v>0.93630573248407645</v>
      </c>
      <c r="O16" s="90" t="str" cm="1">
        <f t="array" ref="O16">_xlfn.IFS(N16&gt;=80%,"Y", N16-M16&gt;=2, 1)</f>
        <v>Y</v>
      </c>
      <c r="P16" s="8"/>
      <c r="R16" s="42" t="s">
        <v>49</v>
      </c>
      <c r="S16" s="139">
        <v>157</v>
      </c>
      <c r="T16" s="85">
        <v>147</v>
      </c>
      <c r="U16" s="21">
        <f t="shared" si="1"/>
        <v>0.93630573248407645</v>
      </c>
    </row>
    <row r="17" spans="1:21" ht="18.75" x14ac:dyDescent="0.3">
      <c r="A17" s="52" t="s">
        <v>18</v>
      </c>
      <c r="B17" s="70">
        <v>0.94389999999999996</v>
      </c>
      <c r="C17" s="66">
        <v>0.94599999999999995</v>
      </c>
      <c r="D17" s="66">
        <v>0.956989247311828</v>
      </c>
      <c r="E17" s="66">
        <v>0.89655172413793105</v>
      </c>
      <c r="F17" s="66">
        <v>0.91596638655462181</v>
      </c>
      <c r="G17" s="66">
        <v>0.91869918699186992</v>
      </c>
      <c r="H17" s="66">
        <v>0.87969924812030076</v>
      </c>
      <c r="I17" s="66">
        <v>0.88990825688073394</v>
      </c>
      <c r="J17" s="77">
        <v>0.9327731092436975</v>
      </c>
      <c r="K17" s="77">
        <v>0.84615384615384615</v>
      </c>
      <c r="L17" s="77">
        <v>0.78301886792452835</v>
      </c>
      <c r="M17" s="77">
        <v>0.8928571428571429</v>
      </c>
      <c r="N17" s="84">
        <f t="shared" si="0"/>
        <v>0.90625</v>
      </c>
      <c r="O17" s="90" t="str" cm="1">
        <f t="array" ref="O17">_xlfn.IFS(N17&gt;=80%,"Y", N17-M17&gt;=2, 1)</f>
        <v>Y</v>
      </c>
      <c r="P17" s="8"/>
      <c r="R17" s="41" t="s">
        <v>50</v>
      </c>
      <c r="S17" s="140">
        <v>128</v>
      </c>
      <c r="T17" s="83">
        <v>116</v>
      </c>
      <c r="U17" s="138">
        <f t="shared" si="1"/>
        <v>0.90625</v>
      </c>
    </row>
    <row r="18" spans="1:21" ht="18.75" x14ac:dyDescent="0.3">
      <c r="A18" s="54" t="s">
        <v>19</v>
      </c>
      <c r="B18" s="71">
        <v>0.86060000000000003</v>
      </c>
      <c r="C18" s="63">
        <v>0.85099999999999998</v>
      </c>
      <c r="D18" s="63">
        <v>0.83196721311475408</v>
      </c>
      <c r="E18" s="63">
        <v>0.87044534412955465</v>
      </c>
      <c r="F18" s="63">
        <v>0.87603305785123964</v>
      </c>
      <c r="G18" s="63">
        <v>0.94897959183673475</v>
      </c>
      <c r="H18" s="63">
        <v>0.84299999999999997</v>
      </c>
      <c r="I18" s="63">
        <v>0.89130434782608692</v>
      </c>
      <c r="J18" s="82">
        <v>0.8571428571428571</v>
      </c>
      <c r="K18" s="82">
        <v>0.87330316742081449</v>
      </c>
      <c r="L18" s="82">
        <v>0.87461773700305812</v>
      </c>
      <c r="M18" s="82">
        <v>0.85483870967741937</v>
      </c>
      <c r="N18" s="84">
        <f t="shared" si="0"/>
        <v>0.92307692307692313</v>
      </c>
      <c r="O18" s="90" t="str" cm="1">
        <f t="array" ref="O18">_xlfn.IFS(N18&gt;=80%,"Y", N18-M18&gt;=2, 1)</f>
        <v>Y</v>
      </c>
      <c r="P18" s="8"/>
      <c r="R18" s="42" t="s">
        <v>51</v>
      </c>
      <c r="S18" s="139">
        <v>221</v>
      </c>
      <c r="T18" s="85">
        <v>204</v>
      </c>
      <c r="U18" s="21">
        <f t="shared" si="1"/>
        <v>0.92307692307692313</v>
      </c>
    </row>
    <row r="19" spans="1:21" ht="18.75" x14ac:dyDescent="0.3">
      <c r="A19" s="52" t="s">
        <v>20</v>
      </c>
      <c r="B19" s="70">
        <v>0.93659999999999999</v>
      </c>
      <c r="C19" s="66">
        <v>0.90600000000000003</v>
      </c>
      <c r="D19" s="66">
        <v>0.92515592515592515</v>
      </c>
      <c r="E19" s="66">
        <v>0.88475177304964536</v>
      </c>
      <c r="F19" s="66">
        <v>0.91621129326047357</v>
      </c>
      <c r="G19" s="66">
        <v>0.90361445783132532</v>
      </c>
      <c r="H19" s="66">
        <v>0.88713318284424381</v>
      </c>
      <c r="I19" s="66">
        <v>0.90095238095238095</v>
      </c>
      <c r="J19" s="77">
        <v>0.89430894308943087</v>
      </c>
      <c r="K19" s="77">
        <v>0.89784946236559138</v>
      </c>
      <c r="L19" s="77">
        <v>0.83720930232558144</v>
      </c>
      <c r="M19" s="77">
        <v>0.83064516129032262</v>
      </c>
      <c r="N19" s="84">
        <f t="shared" si="0"/>
        <v>0.8984375</v>
      </c>
      <c r="O19" s="90" t="str" cm="1">
        <f t="array" ref="O19">_xlfn.IFS(N19&gt;=80%,"Y", N19-M19&gt;=2, 1)</f>
        <v>Y</v>
      </c>
      <c r="P19" s="8"/>
      <c r="R19" s="41" t="s">
        <v>52</v>
      </c>
      <c r="S19" s="140">
        <v>384</v>
      </c>
      <c r="T19" s="83">
        <v>345</v>
      </c>
      <c r="U19" s="138">
        <f t="shared" si="1"/>
        <v>0.8984375</v>
      </c>
    </row>
    <row r="20" spans="1:21" ht="18.75" x14ac:dyDescent="0.3">
      <c r="A20" s="54" t="s">
        <v>21</v>
      </c>
      <c r="B20" s="71">
        <v>0.89659999999999995</v>
      </c>
      <c r="C20" s="63">
        <v>0.92</v>
      </c>
      <c r="D20" s="63">
        <v>0.81818181818181823</v>
      </c>
      <c r="E20" s="63">
        <v>1</v>
      </c>
      <c r="F20" s="63">
        <v>0.96296296296296291</v>
      </c>
      <c r="G20" s="63">
        <v>1</v>
      </c>
      <c r="H20" s="63">
        <v>1</v>
      </c>
      <c r="I20" s="63">
        <v>0.95238095238095233</v>
      </c>
      <c r="J20" s="82">
        <v>0.84615384615384615</v>
      </c>
      <c r="K20" s="82">
        <v>1</v>
      </c>
      <c r="L20" s="82">
        <v>0.82857142857142863</v>
      </c>
      <c r="M20" s="82">
        <v>0.82051282051282048</v>
      </c>
      <c r="N20" s="84">
        <f t="shared" si="0"/>
        <v>1</v>
      </c>
      <c r="O20" s="90" t="str" cm="1">
        <f t="array" ref="O20">_xlfn.IFS(N20&gt;=80%,"Y", N20-M20&gt;=2, 1)</f>
        <v>Y</v>
      </c>
      <c r="P20" s="8"/>
      <c r="R20" s="42" t="s">
        <v>53</v>
      </c>
      <c r="S20" s="139">
        <v>33</v>
      </c>
      <c r="T20" s="85">
        <v>33</v>
      </c>
      <c r="U20" s="21">
        <f t="shared" si="1"/>
        <v>1</v>
      </c>
    </row>
    <row r="21" spans="1:21" ht="19.5" thickBot="1" x14ac:dyDescent="0.35">
      <c r="A21" s="55" t="s">
        <v>22</v>
      </c>
      <c r="B21" s="72">
        <v>1</v>
      </c>
      <c r="C21" s="73">
        <v>0.90700000000000003</v>
      </c>
      <c r="D21" s="73">
        <v>0.9101123595505618</v>
      </c>
      <c r="E21" s="73">
        <v>0.95495495495495497</v>
      </c>
      <c r="F21" s="73">
        <v>0.89922480620155043</v>
      </c>
      <c r="G21" s="73">
        <v>0.90476190476190477</v>
      </c>
      <c r="H21" s="73">
        <v>0.91</v>
      </c>
      <c r="I21" s="73">
        <v>0.92592592592592593</v>
      </c>
      <c r="J21" s="78">
        <v>0.94174757281553401</v>
      </c>
      <c r="K21" s="78">
        <v>0.94871794871794868</v>
      </c>
      <c r="L21" s="78">
        <v>0.90756302521008403</v>
      </c>
      <c r="M21" s="78">
        <v>0.85034013605442171</v>
      </c>
      <c r="N21" s="123">
        <f t="shared" si="0"/>
        <v>0.92079207920792083</v>
      </c>
      <c r="O21" s="90" t="str" cm="1">
        <f t="array" ref="O21">_xlfn.IFS(N21&gt;=80%,"Y", N21-M21&gt;=2, 1)</f>
        <v>Y</v>
      </c>
      <c r="P21" s="8"/>
      <c r="R21" s="43" t="s">
        <v>54</v>
      </c>
      <c r="S21" s="147">
        <v>101</v>
      </c>
      <c r="T21" s="148">
        <v>93</v>
      </c>
      <c r="U21" s="149">
        <f t="shared" si="1"/>
        <v>0.92079207920792083</v>
      </c>
    </row>
    <row r="22" spans="1:21" ht="19.5" thickBot="1" x14ac:dyDescent="0.35">
      <c r="A22" s="60" t="s">
        <v>70</v>
      </c>
      <c r="B22" s="116">
        <v>0.89710000000000001</v>
      </c>
      <c r="C22" s="117">
        <v>0.90659999999999996</v>
      </c>
      <c r="D22" s="117">
        <v>0.88700000000000001</v>
      </c>
      <c r="E22" s="117">
        <v>0.88649999999999995</v>
      </c>
      <c r="F22" s="117">
        <v>0.89816165742632037</v>
      </c>
      <c r="G22" s="117">
        <v>0.90687022900763359</v>
      </c>
      <c r="H22" s="118">
        <v>0.88600000000000001</v>
      </c>
      <c r="I22" s="119">
        <v>0.88452588714368818</v>
      </c>
      <c r="J22" s="120">
        <v>0.87430025445292625</v>
      </c>
      <c r="K22" s="120">
        <v>0.86521418020679464</v>
      </c>
      <c r="L22" s="120">
        <v>0.84791871517535233</v>
      </c>
      <c r="M22" s="121">
        <v>0.85045924225028702</v>
      </c>
      <c r="N22" s="136">
        <f t="shared" si="0"/>
        <v>0.91</v>
      </c>
      <c r="O22" s="91"/>
      <c r="P22" s="8"/>
      <c r="R22" s="44" t="s">
        <v>55</v>
      </c>
      <c r="S22" s="179">
        <f>SUM(S6:S21)</f>
        <v>2700</v>
      </c>
      <c r="T22" s="150">
        <f>SUM(T6:T21)</f>
        <v>2457</v>
      </c>
      <c r="U22" s="115">
        <f t="shared" si="1"/>
        <v>0.91</v>
      </c>
    </row>
    <row r="23" spans="1:21" x14ac:dyDescent="0.25">
      <c r="A23" s="205" t="s">
        <v>84</v>
      </c>
      <c r="B23" s="205"/>
      <c r="C23" s="205"/>
      <c r="D23" s="205"/>
      <c r="E23" s="205"/>
      <c r="F23" s="205"/>
      <c r="G23" s="205"/>
      <c r="H23" s="205"/>
    </row>
    <row r="24" spans="1:21" x14ac:dyDescent="0.25">
      <c r="A24" s="204" t="s">
        <v>32</v>
      </c>
      <c r="B24" s="204"/>
      <c r="C24" s="204"/>
      <c r="D24" s="2"/>
      <c r="E24" s="2"/>
      <c r="F24" s="2"/>
      <c r="G24" s="2"/>
    </row>
  </sheetData>
  <mergeCells count="6">
    <mergeCell ref="A3:O3"/>
    <mergeCell ref="R3:U3"/>
    <mergeCell ref="B4:O4"/>
    <mergeCell ref="R4:U4"/>
    <mergeCell ref="A24:C24"/>
    <mergeCell ref="A23:H23"/>
  </mergeCells>
  <pageMargins left="0.7" right="0.7" top="0.75" bottom="0.75" header="0.3" footer="0.3"/>
  <pageSetup scale="51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25"/>
  <sheetViews>
    <sheetView topLeftCell="A3" zoomScale="75" zoomScaleNormal="75" workbookViewId="0">
      <selection activeCell="A17" sqref="A17:I17"/>
    </sheetView>
  </sheetViews>
  <sheetFormatPr defaultRowHeight="15" x14ac:dyDescent="0.25"/>
  <cols>
    <col min="1" max="1" width="42.5703125" customWidth="1"/>
    <col min="2" max="6" width="12.42578125" bestFit="1" customWidth="1"/>
    <col min="7" max="7" width="12.85546875" bestFit="1" customWidth="1"/>
    <col min="8" max="9" width="12.42578125" bestFit="1" customWidth="1"/>
    <col min="10" max="10" width="22.85546875" customWidth="1"/>
    <col min="11" max="11" width="36.140625" bestFit="1" customWidth="1"/>
    <col min="12" max="12" width="34.42578125" bestFit="1" customWidth="1"/>
    <col min="13" max="13" width="16.42578125" bestFit="1" customWidth="1"/>
    <col min="14" max="14" width="17.7109375" customWidth="1"/>
    <col min="15" max="15" width="13.28515625" customWidth="1"/>
  </cols>
  <sheetData>
    <row r="1" spans="1:15" ht="18.75" x14ac:dyDescent="0.3">
      <c r="A1" s="1" t="s">
        <v>79</v>
      </c>
      <c r="B1" s="1"/>
      <c r="C1" s="1"/>
      <c r="D1" s="1"/>
      <c r="E1" s="1"/>
      <c r="F1" s="1"/>
      <c r="G1" s="1"/>
    </row>
    <row r="2" spans="1:15" x14ac:dyDescent="0.25">
      <c r="A2" s="2"/>
      <c r="B2" s="2"/>
      <c r="C2" s="2"/>
      <c r="D2" s="2"/>
      <c r="E2" s="2"/>
      <c r="F2" s="2"/>
      <c r="G2" s="2"/>
    </row>
    <row r="3" spans="1:15" ht="19.5" thickBot="1" x14ac:dyDescent="0.35">
      <c r="A3" s="206" t="s">
        <v>83</v>
      </c>
      <c r="B3" s="207"/>
      <c r="C3" s="207"/>
      <c r="D3" s="207"/>
      <c r="E3" s="207"/>
      <c r="F3" s="207"/>
      <c r="G3" s="207"/>
      <c r="H3" s="208"/>
      <c r="I3" s="208"/>
      <c r="J3" s="208"/>
      <c r="L3" s="1" t="s">
        <v>23</v>
      </c>
    </row>
    <row r="4" spans="1:15" ht="36" customHeight="1" thickBot="1" x14ac:dyDescent="0.35">
      <c r="A4" s="14"/>
      <c r="B4" s="151"/>
      <c r="C4" s="151"/>
      <c r="D4" s="151"/>
      <c r="E4" s="151"/>
      <c r="F4" s="151"/>
      <c r="G4" s="151"/>
      <c r="H4" s="209"/>
      <c r="I4" s="209"/>
      <c r="J4" s="209"/>
      <c r="L4" s="1" t="s">
        <v>77</v>
      </c>
    </row>
    <row r="5" spans="1:15" s="89" customFormat="1" ht="21.75" customHeight="1" thickBot="1" x14ac:dyDescent="0.3">
      <c r="A5" s="172" t="s">
        <v>5</v>
      </c>
      <c r="B5" s="93" t="s">
        <v>65</v>
      </c>
      <c r="C5" s="93" t="s">
        <v>64</v>
      </c>
      <c r="D5" s="93" t="s">
        <v>63</v>
      </c>
      <c r="E5" s="93" t="s">
        <v>62</v>
      </c>
      <c r="F5" s="93" t="s">
        <v>61</v>
      </c>
      <c r="G5" s="94" t="s">
        <v>68</v>
      </c>
      <c r="H5" s="152" t="s">
        <v>73</v>
      </c>
      <c r="I5" s="153" t="s">
        <v>75</v>
      </c>
      <c r="J5" s="106" t="s">
        <v>6</v>
      </c>
      <c r="L5" s="95"/>
      <c r="M5" s="31" t="s">
        <v>2</v>
      </c>
      <c r="N5" s="25" t="s">
        <v>3</v>
      </c>
      <c r="O5" s="26" t="s">
        <v>4</v>
      </c>
    </row>
    <row r="6" spans="1:15" ht="18.75" x14ac:dyDescent="0.3">
      <c r="A6" s="173" t="s">
        <v>7</v>
      </c>
      <c r="B6" s="154">
        <v>0.73879310344827587</v>
      </c>
      <c r="C6" s="154">
        <v>0.728494623655914</v>
      </c>
      <c r="D6" s="154">
        <v>0.72162948593598453</v>
      </c>
      <c r="E6" s="154">
        <v>0.69525193798449614</v>
      </c>
      <c r="F6" s="154">
        <v>0.71213000580383057</v>
      </c>
      <c r="G6" s="155">
        <v>0.70286760219646127</v>
      </c>
      <c r="H6" s="180">
        <v>0.75824770146024878</v>
      </c>
      <c r="I6" s="156">
        <v>0.69312169312169314</v>
      </c>
      <c r="J6" s="90" t="s">
        <v>78</v>
      </c>
      <c r="K6" s="113"/>
      <c r="L6" s="15" t="s">
        <v>7</v>
      </c>
      <c r="M6" s="32">
        <v>1310</v>
      </c>
      <c r="N6" s="23">
        <v>1890</v>
      </c>
      <c r="O6" s="24">
        <f>M6/N6</f>
        <v>0.69312169312169314</v>
      </c>
    </row>
    <row r="7" spans="1:15" ht="18.75" x14ac:dyDescent="0.3">
      <c r="A7" s="174" t="s">
        <v>8</v>
      </c>
      <c r="B7" s="157">
        <v>0.76559215136650316</v>
      </c>
      <c r="C7" s="157">
        <v>0.74116077384923285</v>
      </c>
      <c r="D7" s="157">
        <v>0.73899260302923564</v>
      </c>
      <c r="E7" s="157">
        <v>0.74645729605515132</v>
      </c>
      <c r="F7" s="157">
        <v>0.72969251950435976</v>
      </c>
      <c r="G7" s="158">
        <v>0.72652068126520686</v>
      </c>
      <c r="H7" s="181">
        <v>0.65871489034243935</v>
      </c>
      <c r="I7" s="159">
        <v>0.68025751072961371</v>
      </c>
      <c r="J7" s="90" t="s">
        <v>74</v>
      </c>
      <c r="K7" s="113"/>
      <c r="L7" s="16" t="s">
        <v>8</v>
      </c>
      <c r="M7" s="33">
        <v>1585</v>
      </c>
      <c r="N7" s="4">
        <v>2330</v>
      </c>
      <c r="O7" s="24">
        <f t="shared" ref="O7:O22" si="0">M7/N7</f>
        <v>0.68025751072961371</v>
      </c>
    </row>
    <row r="8" spans="1:15" ht="18.75" x14ac:dyDescent="0.3">
      <c r="A8" s="175" t="s">
        <v>9</v>
      </c>
      <c r="B8" s="160">
        <v>0.63513513513513509</v>
      </c>
      <c r="C8" s="160">
        <v>0.68380462724935731</v>
      </c>
      <c r="D8" s="160">
        <v>0.66447368421052633</v>
      </c>
      <c r="E8" s="160">
        <v>0.72043010752688175</v>
      </c>
      <c r="F8" s="160">
        <v>0.66058394160583944</v>
      </c>
      <c r="G8" s="161">
        <v>0.66564417177914115</v>
      </c>
      <c r="H8" s="182">
        <v>0.71219512195121948</v>
      </c>
      <c r="I8" s="163">
        <v>0.6905829596412556</v>
      </c>
      <c r="J8" s="90" t="s">
        <v>78</v>
      </c>
      <c r="K8" s="113"/>
      <c r="L8" s="17" t="s">
        <v>9</v>
      </c>
      <c r="M8" s="34">
        <v>308</v>
      </c>
      <c r="N8" s="3">
        <v>446</v>
      </c>
      <c r="O8" s="24">
        <f t="shared" si="0"/>
        <v>0.6905829596412556</v>
      </c>
    </row>
    <row r="9" spans="1:15" ht="18.75" x14ac:dyDescent="0.3">
      <c r="A9" s="174" t="s">
        <v>10</v>
      </c>
      <c r="B9" s="157">
        <v>0.69493006993006989</v>
      </c>
      <c r="C9" s="157">
        <v>0.70476190476190481</v>
      </c>
      <c r="D9" s="157">
        <v>0.68263988522238161</v>
      </c>
      <c r="E9" s="157">
        <v>0.70820089001907183</v>
      </c>
      <c r="F9" s="157">
        <v>0.66630316248636856</v>
      </c>
      <c r="G9" s="158">
        <v>0.72182355424229627</v>
      </c>
      <c r="H9" s="181">
        <v>0.72917521542880592</v>
      </c>
      <c r="I9" s="163">
        <v>0.68900900900900897</v>
      </c>
      <c r="J9" s="90" t="s">
        <v>78</v>
      </c>
      <c r="K9" s="113"/>
      <c r="L9" s="16" t="s">
        <v>10</v>
      </c>
      <c r="M9" s="33">
        <v>1912</v>
      </c>
      <c r="N9" s="4">
        <v>2775</v>
      </c>
      <c r="O9" s="24">
        <f t="shared" si="0"/>
        <v>0.68900900900900897</v>
      </c>
    </row>
    <row r="10" spans="1:15" ht="18.75" x14ac:dyDescent="0.3">
      <c r="A10" s="176" t="s">
        <v>11</v>
      </c>
      <c r="B10" s="162">
        <v>0.7421505168582746</v>
      </c>
      <c r="C10" s="162">
        <v>0.73168092849414779</v>
      </c>
      <c r="D10" s="162">
        <v>0.73436647386227216</v>
      </c>
      <c r="E10" s="162">
        <v>0.74468317155633112</v>
      </c>
      <c r="F10" s="162">
        <v>0.71004884856943473</v>
      </c>
      <c r="G10" s="164">
        <v>0.75529889579895926</v>
      </c>
      <c r="H10" s="182">
        <v>0.74065315315315317</v>
      </c>
      <c r="I10" s="163">
        <v>0.75920019627085378</v>
      </c>
      <c r="J10" s="90" t="s">
        <v>74</v>
      </c>
      <c r="K10" s="113"/>
      <c r="L10" s="18" t="s">
        <v>11</v>
      </c>
      <c r="M10" s="34">
        <v>6189</v>
      </c>
      <c r="N10" s="3">
        <v>8152</v>
      </c>
      <c r="O10" s="24">
        <f t="shared" si="0"/>
        <v>0.75920019627085378</v>
      </c>
    </row>
    <row r="11" spans="1:15" ht="18.75" x14ac:dyDescent="0.3">
      <c r="A11" s="174" t="s">
        <v>12</v>
      </c>
      <c r="B11" s="157">
        <v>0.76695790309769662</v>
      </c>
      <c r="C11" s="157">
        <v>0.7754408671735965</v>
      </c>
      <c r="D11" s="157">
        <v>0.78459486495498498</v>
      </c>
      <c r="E11" s="157">
        <v>0.78823529411764703</v>
      </c>
      <c r="F11" s="157">
        <v>0.74576271186440679</v>
      </c>
      <c r="G11" s="158">
        <v>0.76960123290310156</v>
      </c>
      <c r="H11" s="181">
        <v>0.69397843019772321</v>
      </c>
      <c r="I11" s="163">
        <v>0.75604838709677424</v>
      </c>
      <c r="J11" s="90" t="s">
        <v>74</v>
      </c>
      <c r="K11" s="113"/>
      <c r="L11" s="16" t="s">
        <v>12</v>
      </c>
      <c r="M11" s="33">
        <v>4500</v>
      </c>
      <c r="N11" s="4">
        <v>5952</v>
      </c>
      <c r="O11" s="24">
        <f t="shared" si="0"/>
        <v>0.75604838709677424</v>
      </c>
    </row>
    <row r="12" spans="1:15" ht="18.75" x14ac:dyDescent="0.3">
      <c r="A12" s="176" t="s">
        <v>13</v>
      </c>
      <c r="B12" s="162">
        <v>0.7312100618724009</v>
      </c>
      <c r="C12" s="162">
        <v>0.70482546201232033</v>
      </c>
      <c r="D12" s="162">
        <v>0.69305295607178241</v>
      </c>
      <c r="E12" s="162">
        <v>0.7359904818560381</v>
      </c>
      <c r="F12" s="162">
        <v>0.7120848591993939</v>
      </c>
      <c r="G12" s="164">
        <v>0.72113375130616508</v>
      </c>
      <c r="H12" s="182">
        <v>0.68606747360288434</v>
      </c>
      <c r="I12" s="163">
        <v>0.68536711478800416</v>
      </c>
      <c r="J12" s="90" t="s">
        <v>78</v>
      </c>
      <c r="K12" s="113"/>
      <c r="L12" s="18" t="s">
        <v>13</v>
      </c>
      <c r="M12" s="34">
        <v>5302</v>
      </c>
      <c r="N12" s="3">
        <v>7736</v>
      </c>
      <c r="O12" s="24">
        <f t="shared" si="0"/>
        <v>0.68536711478800416</v>
      </c>
    </row>
    <row r="13" spans="1:15" ht="18.75" x14ac:dyDescent="0.3">
      <c r="A13" s="174" t="s">
        <v>14</v>
      </c>
      <c r="B13" s="157">
        <v>0.67757575757575761</v>
      </c>
      <c r="C13" s="157">
        <v>0.71533742331288341</v>
      </c>
      <c r="D13" s="157">
        <v>0.70145903479236815</v>
      </c>
      <c r="E13" s="157">
        <v>0.72349272349272353</v>
      </c>
      <c r="F13" s="157">
        <v>0.76068376068376065</v>
      </c>
      <c r="G13" s="158">
        <v>0.68585858585858583</v>
      </c>
      <c r="H13" s="181">
        <v>0.73170731707317072</v>
      </c>
      <c r="I13" s="163">
        <v>0.72919254658385091</v>
      </c>
      <c r="J13" s="90" t="s">
        <v>74</v>
      </c>
      <c r="K13" s="113"/>
      <c r="L13" s="16" t="s">
        <v>14</v>
      </c>
      <c r="M13" s="33">
        <v>587</v>
      </c>
      <c r="N13" s="4">
        <v>805</v>
      </c>
      <c r="O13" s="24">
        <f t="shared" si="0"/>
        <v>0.72919254658385091</v>
      </c>
    </row>
    <row r="14" spans="1:15" ht="18.75" x14ac:dyDescent="0.3">
      <c r="A14" s="176" t="s">
        <v>15</v>
      </c>
      <c r="B14" s="162">
        <v>0.71998031496062997</v>
      </c>
      <c r="C14" s="162">
        <v>0.72155361050328226</v>
      </c>
      <c r="D14" s="162">
        <v>0.74842406876790835</v>
      </c>
      <c r="E14" s="162">
        <v>0.75621588841722254</v>
      </c>
      <c r="F14" s="162">
        <v>0.70064102564102559</v>
      </c>
      <c r="G14" s="164">
        <v>0.69338677354709422</v>
      </c>
      <c r="H14" s="182">
        <v>0.71490909090909094</v>
      </c>
      <c r="I14" s="163">
        <v>0.73297002724795646</v>
      </c>
      <c r="J14" s="90" t="s">
        <v>74</v>
      </c>
      <c r="K14" s="113"/>
      <c r="L14" s="18" t="s">
        <v>15</v>
      </c>
      <c r="M14" s="34">
        <v>1076</v>
      </c>
      <c r="N14" s="3">
        <v>1468</v>
      </c>
      <c r="O14" s="24">
        <f t="shared" si="0"/>
        <v>0.73297002724795646</v>
      </c>
    </row>
    <row r="15" spans="1:15" ht="18.75" x14ac:dyDescent="0.3">
      <c r="A15" s="174" t="s">
        <v>16</v>
      </c>
      <c r="B15" s="157">
        <v>0.75282555282555286</v>
      </c>
      <c r="C15" s="157">
        <v>0.74333074333074334</v>
      </c>
      <c r="D15" s="157">
        <v>0.76617449664429527</v>
      </c>
      <c r="E15" s="157">
        <v>0.77817079332996464</v>
      </c>
      <c r="F15" s="157">
        <v>0.73206248345247549</v>
      </c>
      <c r="G15" s="158">
        <v>0.75878549339330892</v>
      </c>
      <c r="H15" s="181">
        <v>0.71180880974695404</v>
      </c>
      <c r="I15" s="163">
        <v>0.74710327455919401</v>
      </c>
      <c r="J15" s="90" t="s">
        <v>74</v>
      </c>
      <c r="K15" s="113"/>
      <c r="L15" s="16" t="s">
        <v>16</v>
      </c>
      <c r="M15" s="33">
        <v>2966</v>
      </c>
      <c r="N15" s="4">
        <v>3970</v>
      </c>
      <c r="O15" s="24">
        <f t="shared" si="0"/>
        <v>0.74710327455919401</v>
      </c>
    </row>
    <row r="16" spans="1:15" ht="18.75" x14ac:dyDescent="0.3">
      <c r="A16" s="176" t="s">
        <v>17</v>
      </c>
      <c r="B16" s="162">
        <v>0.73994845360824746</v>
      </c>
      <c r="C16" s="162">
        <v>0.73306122448979594</v>
      </c>
      <c r="D16" s="162">
        <v>0.73106688778330564</v>
      </c>
      <c r="E16" s="162">
        <v>0.74779249448123619</v>
      </c>
      <c r="F16" s="162">
        <v>0.74858044164037851</v>
      </c>
      <c r="G16" s="164">
        <v>0.68903436988543376</v>
      </c>
      <c r="H16" s="182">
        <v>0.71720057131197712</v>
      </c>
      <c r="I16" s="163">
        <v>0.71167230065619402</v>
      </c>
      <c r="J16" s="90" t="s">
        <v>74</v>
      </c>
      <c r="K16" s="113"/>
      <c r="L16" s="18" t="s">
        <v>17</v>
      </c>
      <c r="M16" s="34">
        <v>3579</v>
      </c>
      <c r="N16" s="3">
        <v>5029</v>
      </c>
      <c r="O16" s="24">
        <f t="shared" si="0"/>
        <v>0.71167230065619402</v>
      </c>
    </row>
    <row r="17" spans="1:15" ht="18.75" x14ac:dyDescent="0.3">
      <c r="A17" s="174" t="s">
        <v>18</v>
      </c>
      <c r="B17" s="157">
        <v>0.70726607422895971</v>
      </c>
      <c r="C17" s="157">
        <v>0.66531850353892819</v>
      </c>
      <c r="D17" s="157">
        <v>0.68812430632630406</v>
      </c>
      <c r="E17" s="157">
        <v>0.717116125481563</v>
      </c>
      <c r="F17" s="157">
        <v>0.68353694008144272</v>
      </c>
      <c r="G17" s="158">
        <v>0.70543615676359039</v>
      </c>
      <c r="H17" s="181">
        <v>0.68720930232558142</v>
      </c>
      <c r="I17" s="163">
        <v>0.66524390243902443</v>
      </c>
      <c r="J17" s="90" t="s">
        <v>78</v>
      </c>
      <c r="K17" s="113"/>
      <c r="L17" s="16" t="s">
        <v>18</v>
      </c>
      <c r="M17" s="33">
        <v>1091</v>
      </c>
      <c r="N17" s="4">
        <v>1640</v>
      </c>
      <c r="O17" s="24">
        <f t="shared" si="0"/>
        <v>0.66524390243902443</v>
      </c>
    </row>
    <row r="18" spans="1:15" ht="18.75" x14ac:dyDescent="0.3">
      <c r="A18" s="176" t="s">
        <v>19</v>
      </c>
      <c r="B18" s="162">
        <v>0.78919228565972888</v>
      </c>
      <c r="C18" s="162">
        <v>0.79283098862979384</v>
      </c>
      <c r="D18" s="162">
        <v>0.78025415444770285</v>
      </c>
      <c r="E18" s="162">
        <v>0.79213164365424626</v>
      </c>
      <c r="F18" s="162">
        <v>0.80456640134059487</v>
      </c>
      <c r="G18" s="164">
        <v>0.81547861507128305</v>
      </c>
      <c r="H18" s="182">
        <v>0.83630335681724</v>
      </c>
      <c r="I18" s="163">
        <v>0.8302381913605168</v>
      </c>
      <c r="J18" s="90" t="s">
        <v>74</v>
      </c>
      <c r="K18" s="113"/>
      <c r="L18" s="18" t="s">
        <v>19</v>
      </c>
      <c r="M18" s="34">
        <v>4113</v>
      </c>
      <c r="N18" s="3">
        <v>4954</v>
      </c>
      <c r="O18" s="24">
        <f t="shared" si="0"/>
        <v>0.8302381913605168</v>
      </c>
    </row>
    <row r="19" spans="1:15" ht="18.75" x14ac:dyDescent="0.3">
      <c r="A19" s="174" t="s">
        <v>20</v>
      </c>
      <c r="B19" s="157">
        <v>0.72989111345275726</v>
      </c>
      <c r="C19" s="157">
        <v>0.72202062643239118</v>
      </c>
      <c r="D19" s="157">
        <v>0.7109844559585492</v>
      </c>
      <c r="E19" s="157">
        <v>0.71907845843507801</v>
      </c>
      <c r="F19" s="157">
        <v>0.6828287342196403</v>
      </c>
      <c r="G19" s="158">
        <v>0.71405714285714283</v>
      </c>
      <c r="H19" s="181">
        <v>0.72354800043587231</v>
      </c>
      <c r="I19" s="163">
        <v>0.72277943435438696</v>
      </c>
      <c r="J19" s="90" t="s">
        <v>74</v>
      </c>
      <c r="K19" s="113"/>
      <c r="L19" s="16" t="s">
        <v>20</v>
      </c>
      <c r="M19" s="33">
        <v>7999</v>
      </c>
      <c r="N19" s="4">
        <v>11067</v>
      </c>
      <c r="O19" s="24">
        <f t="shared" si="0"/>
        <v>0.72277943435438696</v>
      </c>
    </row>
    <row r="20" spans="1:15" ht="18.75" x14ac:dyDescent="0.3">
      <c r="A20" s="176" t="s">
        <v>21</v>
      </c>
      <c r="B20" s="162">
        <v>0.49822064056939502</v>
      </c>
      <c r="C20" s="162">
        <v>0.60396039603960394</v>
      </c>
      <c r="D20" s="162">
        <v>0.66334164588528677</v>
      </c>
      <c r="E20" s="162">
        <v>0.676056338028169</v>
      </c>
      <c r="F20" s="162">
        <v>0.68766404199475062</v>
      </c>
      <c r="G20" s="164">
        <v>0.65679012345679011</v>
      </c>
      <c r="H20" s="182">
        <v>0.62268518518518523</v>
      </c>
      <c r="I20" s="165">
        <v>0.7024128686327078</v>
      </c>
      <c r="J20" s="90" t="s">
        <v>74</v>
      </c>
      <c r="K20" s="113"/>
      <c r="L20" s="18" t="s">
        <v>21</v>
      </c>
      <c r="M20" s="34">
        <v>262</v>
      </c>
      <c r="N20" s="3">
        <v>373</v>
      </c>
      <c r="O20" s="24">
        <f t="shared" si="0"/>
        <v>0.7024128686327078</v>
      </c>
    </row>
    <row r="21" spans="1:15" ht="19.5" thickBot="1" x14ac:dyDescent="0.35">
      <c r="A21" s="177" t="s">
        <v>22</v>
      </c>
      <c r="B21" s="166">
        <v>0.74835245301440079</v>
      </c>
      <c r="C21" s="166">
        <v>0.74497327564265714</v>
      </c>
      <c r="D21" s="166">
        <v>0.75512465373961224</v>
      </c>
      <c r="E21" s="166">
        <v>0.75684380032206122</v>
      </c>
      <c r="F21" s="166">
        <v>0.75110326566637242</v>
      </c>
      <c r="G21" s="167">
        <v>0.75730045425048664</v>
      </c>
      <c r="H21" s="183">
        <v>0.72398717575051008</v>
      </c>
      <c r="I21" s="168">
        <v>0.75077268895757232</v>
      </c>
      <c r="J21" s="90" t="s">
        <v>74</v>
      </c>
      <c r="K21" s="113"/>
      <c r="L21" s="19" t="s">
        <v>22</v>
      </c>
      <c r="M21" s="35">
        <v>2672</v>
      </c>
      <c r="N21" s="27">
        <v>3559</v>
      </c>
      <c r="O21" s="114">
        <f t="shared" si="0"/>
        <v>0.75077268895757232</v>
      </c>
    </row>
    <row r="22" spans="1:15" ht="19.5" thickBot="1" x14ac:dyDescent="0.35">
      <c r="A22" s="178" t="s">
        <v>70</v>
      </c>
      <c r="B22" s="169">
        <v>0.73803091806571153</v>
      </c>
      <c r="C22" s="169">
        <v>0.73179754745902603</v>
      </c>
      <c r="D22" s="169">
        <v>0.73098549400702462</v>
      </c>
      <c r="E22" s="169">
        <v>0.74599003316935597</v>
      </c>
      <c r="F22" s="169">
        <v>0.72140635047532975</v>
      </c>
      <c r="G22" s="170">
        <v>0.73606805692546151</v>
      </c>
      <c r="H22" s="184">
        <v>0.72227004726558064</v>
      </c>
      <c r="I22" s="171">
        <v>0.73098831783220164</v>
      </c>
      <c r="J22" s="107"/>
      <c r="K22" s="113"/>
      <c r="L22" s="20" t="s">
        <v>0</v>
      </c>
      <c r="M22" s="36">
        <f>SUM(M6:M21)</f>
        <v>45451</v>
      </c>
      <c r="N22" s="29">
        <f>SUM(N6:N21)</f>
        <v>62146</v>
      </c>
      <c r="O22" s="115">
        <f t="shared" si="0"/>
        <v>0.73135841405722013</v>
      </c>
    </row>
    <row r="23" spans="1:15" x14ac:dyDescent="0.25">
      <c r="A23" s="212" t="s">
        <v>87</v>
      </c>
      <c r="B23" s="212"/>
      <c r="C23" s="212"/>
      <c r="D23" s="212"/>
      <c r="E23" s="212"/>
      <c r="F23" s="212"/>
      <c r="G23" s="212"/>
      <c r="H23" s="212"/>
      <c r="I23" s="212"/>
      <c r="J23" s="212"/>
    </row>
    <row r="24" spans="1:15" x14ac:dyDescent="0.25">
      <c r="A24" s="211" t="s">
        <v>88</v>
      </c>
      <c r="B24" s="211"/>
      <c r="C24" s="211"/>
      <c r="D24" s="211"/>
      <c r="E24" s="211"/>
      <c r="F24" s="211"/>
      <c r="G24" s="211"/>
      <c r="H24" s="211"/>
      <c r="I24" s="211"/>
      <c r="J24" s="211"/>
    </row>
    <row r="25" spans="1:15" x14ac:dyDescent="0.25">
      <c r="A25" s="210" t="s">
        <v>85</v>
      </c>
      <c r="B25" s="210"/>
      <c r="C25" s="210"/>
      <c r="D25" s="210"/>
      <c r="E25" s="210"/>
      <c r="F25" s="210"/>
      <c r="G25" s="210"/>
      <c r="H25" s="210"/>
      <c r="I25" s="210"/>
      <c r="J25" s="210"/>
    </row>
  </sheetData>
  <mergeCells count="5">
    <mergeCell ref="A3:J3"/>
    <mergeCell ref="H4:J4"/>
    <mergeCell ref="A25:J25"/>
    <mergeCell ref="A24:J24"/>
    <mergeCell ref="A23:J23"/>
  </mergeCells>
  <phoneticPr fontId="8" type="noConversion"/>
  <pageMargins left="0.7" right="0.7" top="0.75" bottom="0.75" header="0.3" footer="0.3"/>
  <pageSetup scale="4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Placement</vt:lpstr>
      <vt:lpstr>Licensure</vt:lpstr>
      <vt:lpstr>Persistence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Kibler,Mandy</dc:creator>
  <cp:lastModifiedBy>Mark Rand</cp:lastModifiedBy>
  <cp:lastPrinted>2017-06-07T21:01:53Z</cp:lastPrinted>
  <dcterms:created xsi:type="dcterms:W3CDTF">2014-06-23T18:38:12Z</dcterms:created>
  <dcterms:modified xsi:type="dcterms:W3CDTF">2026-04-13T16:15:34Z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702ff65-7670-43d5-90fe-f6b467e0a26a_Enabled">
    <vt:lpwstr>true</vt:lpwstr>
  </property>
  <property fmtid="{D5CDD505-2E9C-101B-9397-08002B2CF9AE}" pid="3" name="MSIP_Label_c702ff65-7670-43d5-90fe-f6b467e0a26a_SetDate">
    <vt:lpwstr>2026-04-10T20:40:34Z</vt:lpwstr>
  </property>
  <property fmtid="{D5CDD505-2E9C-101B-9397-08002B2CF9AE}" pid="4" name="MSIP_Label_c702ff65-7670-43d5-90fe-f6b467e0a26a_Method">
    <vt:lpwstr>Standard</vt:lpwstr>
  </property>
  <property fmtid="{D5CDD505-2E9C-101B-9397-08002B2CF9AE}" pid="5" name="MSIP_Label_c702ff65-7670-43d5-90fe-f6b467e0a26a_Name">
    <vt:lpwstr>defa4170-0d19-0005-0004-bc88714345d2</vt:lpwstr>
  </property>
  <property fmtid="{D5CDD505-2E9C-101B-9397-08002B2CF9AE}" pid="6" name="MSIP_Label_c702ff65-7670-43d5-90fe-f6b467e0a26a_SiteId">
    <vt:lpwstr>52b0eb7d-5972-4d7c-b97c-93f9000bdf05</vt:lpwstr>
  </property>
  <property fmtid="{D5CDD505-2E9C-101B-9397-08002B2CF9AE}" pid="7" name="MSIP_Label_c702ff65-7670-43d5-90fe-f6b467e0a26a_ActionId">
    <vt:lpwstr>39cbe360-9fff-4d3a-915d-9ce5b43f6bf2</vt:lpwstr>
  </property>
  <property fmtid="{D5CDD505-2E9C-101B-9397-08002B2CF9AE}" pid="8" name="MSIP_Label_c702ff65-7670-43d5-90fe-f6b467e0a26a_ContentBits">
    <vt:lpwstr>0</vt:lpwstr>
  </property>
  <property fmtid="{D5CDD505-2E9C-101B-9397-08002B2CF9AE}" pid="9" name="MSIP_Label_c702ff65-7670-43d5-90fe-f6b467e0a26a_Tag">
    <vt:lpwstr>10, 3, 0, 1</vt:lpwstr>
  </property>
</Properties>
</file>